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приложение 8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238" i="1" l="1"/>
  <c r="T238" i="1"/>
  <c r="S238" i="1"/>
  <c r="I238" i="1"/>
  <c r="U237" i="1"/>
  <c r="T237" i="1"/>
  <c r="S237" i="1"/>
  <c r="I237" i="1"/>
  <c r="U235" i="1"/>
  <c r="T235" i="1"/>
  <c r="S235" i="1"/>
  <c r="I235" i="1"/>
  <c r="U234" i="1"/>
  <c r="T234" i="1"/>
  <c r="S234" i="1"/>
  <c r="I234" i="1"/>
  <c r="U233" i="1"/>
  <c r="T233" i="1"/>
  <c r="S233" i="1"/>
  <c r="L233" i="1"/>
  <c r="T232" i="1"/>
  <c r="U232" i="1" s="1"/>
  <c r="S232" i="1"/>
  <c r="R232" i="1"/>
  <c r="Q232" i="1"/>
  <c r="P232" i="1"/>
  <c r="O232" i="1"/>
  <c r="N232" i="1"/>
  <c r="M232" i="1"/>
  <c r="K232" i="1"/>
  <c r="J232" i="1"/>
  <c r="L232" i="1" s="1"/>
  <c r="I232" i="1"/>
  <c r="H232" i="1"/>
  <c r="G232" i="1"/>
  <c r="T231" i="1"/>
  <c r="S231" i="1"/>
  <c r="T230" i="1"/>
  <c r="S230" i="1"/>
  <c r="T229" i="1"/>
  <c r="S229" i="1"/>
  <c r="T228" i="1"/>
  <c r="U228" i="1" s="1"/>
  <c r="S228" i="1"/>
  <c r="I228" i="1"/>
  <c r="T227" i="1"/>
  <c r="U227" i="1" s="1"/>
  <c r="S227" i="1"/>
  <c r="L227" i="1"/>
  <c r="T226" i="1"/>
  <c r="U226" i="1" s="1"/>
  <c r="S226" i="1"/>
  <c r="L226" i="1"/>
  <c r="T225" i="1"/>
  <c r="U225" i="1" s="1"/>
  <c r="S225" i="1"/>
  <c r="R225" i="1"/>
  <c r="Q225" i="1"/>
  <c r="P225" i="1"/>
  <c r="O225" i="1"/>
  <c r="N225" i="1"/>
  <c r="M225" i="1"/>
  <c r="L225" i="1"/>
  <c r="K225" i="1"/>
  <c r="J225" i="1"/>
  <c r="H225" i="1"/>
  <c r="I225" i="1" s="1"/>
  <c r="G225" i="1"/>
  <c r="T224" i="1"/>
  <c r="U224" i="1" s="1"/>
  <c r="S224" i="1"/>
  <c r="I224" i="1"/>
  <c r="U223" i="1"/>
  <c r="T223" i="1"/>
  <c r="S223" i="1"/>
  <c r="I223" i="1"/>
  <c r="T222" i="1"/>
  <c r="S222" i="1"/>
  <c r="T221" i="1"/>
  <c r="U221" i="1" s="1"/>
  <c r="S221" i="1"/>
  <c r="R221" i="1"/>
  <c r="Q221" i="1"/>
  <c r="P221" i="1"/>
  <c r="O221" i="1"/>
  <c r="N221" i="1"/>
  <c r="M221" i="1"/>
  <c r="L221" i="1"/>
  <c r="K221" i="1"/>
  <c r="J221" i="1"/>
  <c r="H221" i="1"/>
  <c r="G221" i="1"/>
  <c r="T220" i="1"/>
  <c r="S220" i="1"/>
  <c r="O220" i="1"/>
  <c r="L220" i="1"/>
  <c r="I220" i="1"/>
  <c r="T219" i="1"/>
  <c r="U219" i="1" s="1"/>
  <c r="S219" i="1"/>
  <c r="L219" i="1"/>
  <c r="I219" i="1"/>
  <c r="T218" i="1"/>
  <c r="U218" i="1" s="1"/>
  <c r="S218" i="1"/>
  <c r="I218" i="1"/>
  <c r="T217" i="1"/>
  <c r="U217" i="1" s="1"/>
  <c r="S217" i="1"/>
  <c r="I217" i="1"/>
  <c r="T216" i="1"/>
  <c r="U216" i="1" s="1"/>
  <c r="S216" i="1"/>
  <c r="I216" i="1"/>
  <c r="T215" i="1"/>
  <c r="U215" i="1" s="1"/>
  <c r="S215" i="1"/>
  <c r="I215" i="1"/>
  <c r="T214" i="1"/>
  <c r="U214" i="1" s="1"/>
  <c r="S214" i="1"/>
  <c r="I214" i="1"/>
  <c r="T213" i="1"/>
  <c r="U213" i="1" s="1"/>
  <c r="S213" i="1"/>
  <c r="I213" i="1"/>
  <c r="T212" i="1"/>
  <c r="S212" i="1"/>
  <c r="T211" i="1"/>
  <c r="S211" i="1"/>
  <c r="U211" i="1" s="1"/>
  <c r="L211" i="1"/>
  <c r="T210" i="1"/>
  <c r="S210" i="1"/>
  <c r="U210" i="1" s="1"/>
  <c r="I210" i="1"/>
  <c r="T209" i="1"/>
  <c r="U209" i="1" s="1"/>
  <c r="S209" i="1"/>
  <c r="I209" i="1"/>
  <c r="T208" i="1"/>
  <c r="U208" i="1" s="1"/>
  <c r="S208" i="1"/>
  <c r="L208" i="1"/>
  <c r="T207" i="1"/>
  <c r="S207" i="1"/>
  <c r="T206" i="1"/>
  <c r="S206" i="1"/>
  <c r="T205" i="1"/>
  <c r="U205" i="1" s="1"/>
  <c r="S205" i="1"/>
  <c r="I205" i="1"/>
  <c r="T204" i="1"/>
  <c r="U204" i="1" s="1"/>
  <c r="S204" i="1"/>
  <c r="I204" i="1"/>
  <c r="T203" i="1"/>
  <c r="U203" i="1" s="1"/>
  <c r="S203" i="1"/>
  <c r="L203" i="1"/>
  <c r="T202" i="1"/>
  <c r="U202" i="1" s="1"/>
  <c r="S202" i="1"/>
  <c r="I202" i="1"/>
  <c r="T201" i="1"/>
  <c r="U201" i="1" s="1"/>
  <c r="S201" i="1"/>
  <c r="L201" i="1"/>
  <c r="T200" i="1"/>
  <c r="U200" i="1" s="1"/>
  <c r="S200" i="1"/>
  <c r="I200" i="1"/>
  <c r="T199" i="1"/>
  <c r="S199" i="1"/>
  <c r="T198" i="1"/>
  <c r="U198" i="1" s="1"/>
  <c r="S198" i="1"/>
  <c r="I198" i="1"/>
  <c r="T197" i="1"/>
  <c r="U197" i="1" s="1"/>
  <c r="S197" i="1"/>
  <c r="L197" i="1"/>
  <c r="I197" i="1"/>
  <c r="T196" i="1"/>
  <c r="S196" i="1"/>
  <c r="O196" i="1"/>
  <c r="L196" i="1"/>
  <c r="I196" i="1"/>
  <c r="U195" i="1"/>
  <c r="T195" i="1"/>
  <c r="S195" i="1"/>
  <c r="L195" i="1"/>
  <c r="I195" i="1"/>
  <c r="T194" i="1"/>
  <c r="S194" i="1"/>
  <c r="U194" i="1" s="1"/>
  <c r="L194" i="1"/>
  <c r="I194" i="1"/>
  <c r="T193" i="1"/>
  <c r="S193" i="1"/>
  <c r="U193" i="1" s="1"/>
  <c r="L193" i="1"/>
  <c r="I193" i="1"/>
  <c r="T192" i="1"/>
  <c r="S192" i="1"/>
  <c r="I192" i="1"/>
  <c r="T191" i="1"/>
  <c r="U191" i="1" s="1"/>
  <c r="S191" i="1"/>
  <c r="I191" i="1"/>
  <c r="T190" i="1"/>
  <c r="U190" i="1" s="1"/>
  <c r="S190" i="1"/>
  <c r="I190" i="1"/>
  <c r="T189" i="1"/>
  <c r="U189" i="1" s="1"/>
  <c r="S189" i="1"/>
  <c r="L189" i="1"/>
  <c r="T188" i="1"/>
  <c r="S188" i="1"/>
  <c r="L188" i="1"/>
  <c r="T187" i="1"/>
  <c r="U187" i="1" s="1"/>
  <c r="S187" i="1"/>
  <c r="O187" i="1"/>
  <c r="T186" i="1"/>
  <c r="U186" i="1" s="1"/>
  <c r="S186" i="1"/>
  <c r="L186" i="1"/>
  <c r="T185" i="1"/>
  <c r="U185" i="1" s="1"/>
  <c r="S185" i="1"/>
  <c r="I185" i="1"/>
  <c r="T184" i="1"/>
  <c r="S184" i="1"/>
  <c r="O184" i="1"/>
  <c r="L184" i="1"/>
  <c r="T183" i="1"/>
  <c r="U183" i="1" s="1"/>
  <c r="S183" i="1"/>
  <c r="O183" i="1"/>
  <c r="T182" i="1"/>
  <c r="U182" i="1" s="1"/>
  <c r="S182" i="1"/>
  <c r="L182" i="1"/>
  <c r="T181" i="1"/>
  <c r="U181" i="1" s="1"/>
  <c r="S181" i="1"/>
  <c r="I181" i="1"/>
  <c r="T180" i="1"/>
  <c r="U180" i="1" s="1"/>
  <c r="S180" i="1"/>
  <c r="L180" i="1"/>
  <c r="T179" i="1"/>
  <c r="U179" i="1" s="1"/>
  <c r="S179" i="1"/>
  <c r="L179" i="1"/>
  <c r="T178" i="1"/>
  <c r="U178" i="1" s="1"/>
  <c r="S178" i="1"/>
  <c r="L178" i="1"/>
  <c r="T177" i="1"/>
  <c r="U177" i="1" s="1"/>
  <c r="S177" i="1"/>
  <c r="I177" i="1"/>
  <c r="T176" i="1"/>
  <c r="U176" i="1" s="1"/>
  <c r="S176" i="1"/>
  <c r="I176" i="1"/>
  <c r="T175" i="1"/>
  <c r="U175" i="1" s="1"/>
  <c r="S175" i="1"/>
  <c r="L175" i="1"/>
  <c r="T174" i="1"/>
  <c r="U174" i="1" s="1"/>
  <c r="S174" i="1"/>
  <c r="L174" i="1"/>
  <c r="T173" i="1"/>
  <c r="U173" i="1" s="1"/>
  <c r="S173" i="1"/>
  <c r="L173" i="1"/>
  <c r="T172" i="1"/>
  <c r="T168" i="1" s="1"/>
  <c r="S172" i="1"/>
  <c r="L172" i="1"/>
  <c r="I172" i="1"/>
  <c r="U171" i="1"/>
  <c r="T171" i="1"/>
  <c r="S171" i="1"/>
  <c r="I171" i="1"/>
  <c r="U170" i="1"/>
  <c r="T170" i="1"/>
  <c r="S170" i="1"/>
  <c r="I170" i="1"/>
  <c r="R168" i="1"/>
  <c r="R167" i="1" s="1"/>
  <c r="Q168" i="1"/>
  <c r="Q167" i="1" s="1"/>
  <c r="P168" i="1"/>
  <c r="P167" i="1" s="1"/>
  <c r="N168" i="1"/>
  <c r="N167" i="1" s="1"/>
  <c r="M168" i="1"/>
  <c r="K168" i="1"/>
  <c r="J168" i="1"/>
  <c r="H168" i="1"/>
  <c r="I168" i="1" s="1"/>
  <c r="G168" i="1"/>
  <c r="M167" i="1"/>
  <c r="K167" i="1"/>
  <c r="G167" i="1"/>
  <c r="H160" i="1"/>
  <c r="J160" i="1"/>
  <c r="K160" i="1"/>
  <c r="L160" i="1" s="1"/>
  <c r="G160" i="1"/>
  <c r="I160" i="1" s="1"/>
  <c r="U161" i="1"/>
  <c r="T161" i="1"/>
  <c r="S161" i="1"/>
  <c r="L161" i="1"/>
  <c r="I161" i="1"/>
  <c r="I162" i="1"/>
  <c r="T163" i="1"/>
  <c r="U163" i="1" s="1"/>
  <c r="S163" i="1"/>
  <c r="I163" i="1"/>
  <c r="U165" i="1"/>
  <c r="B165" i="1"/>
  <c r="K129" i="1"/>
  <c r="J129" i="1"/>
  <c r="U140" i="1"/>
  <c r="T140" i="1"/>
  <c r="S140" i="1"/>
  <c r="B140" i="1"/>
  <c r="T119" i="1"/>
  <c r="S119" i="1"/>
  <c r="L99" i="1"/>
  <c r="L107" i="1"/>
  <c r="H167" i="1" l="1"/>
  <c r="I167" i="1" s="1"/>
  <c r="U172" i="1"/>
  <c r="U184" i="1"/>
  <c r="U188" i="1"/>
  <c r="U192" i="1"/>
  <c r="I221" i="1"/>
  <c r="L168" i="1"/>
  <c r="O168" i="1"/>
  <c r="O167" i="1" s="1"/>
  <c r="U220" i="1"/>
  <c r="S168" i="1"/>
  <c r="S167" i="1" s="1"/>
  <c r="U196" i="1"/>
  <c r="U168" i="1"/>
  <c r="T167" i="1"/>
  <c r="J167" i="1"/>
  <c r="L167" i="1" s="1"/>
  <c r="B158" i="1"/>
  <c r="B157" i="1"/>
  <c r="U167" i="1" l="1"/>
  <c r="K150" i="1"/>
  <c r="J150" i="1"/>
  <c r="H150" i="1"/>
  <c r="G150" i="1"/>
  <c r="G152" i="1"/>
  <c r="H156" i="1"/>
  <c r="G156" i="1"/>
  <c r="T157" i="1"/>
  <c r="S157" i="1"/>
  <c r="B126" i="1"/>
  <c r="B125" i="1"/>
  <c r="K110" i="1"/>
  <c r="J110" i="1"/>
  <c r="I115" i="1"/>
  <c r="L106" i="1"/>
  <c r="I106" i="1"/>
  <c r="I105" i="1"/>
  <c r="K103" i="1"/>
  <c r="J103" i="1"/>
  <c r="H103" i="1"/>
  <c r="G103" i="1"/>
  <c r="I103" i="1" l="1"/>
  <c r="L14" i="1"/>
  <c r="L15" i="1"/>
  <c r="T107" i="1"/>
  <c r="S107" i="1"/>
  <c r="I107" i="1"/>
  <c r="T106" i="1"/>
  <c r="S106" i="1"/>
  <c r="T105" i="1"/>
  <c r="S105" i="1"/>
  <c r="T104" i="1"/>
  <c r="S104" i="1"/>
  <c r="I104" i="1"/>
  <c r="J96" i="1"/>
  <c r="G96" i="1"/>
  <c r="T102" i="1"/>
  <c r="S102" i="1"/>
  <c r="I102" i="1"/>
  <c r="T101" i="1"/>
  <c r="S101" i="1"/>
  <c r="L101" i="1"/>
  <c r="H96" i="1"/>
  <c r="T99" i="1"/>
  <c r="S99" i="1"/>
  <c r="I99" i="1"/>
  <c r="T97" i="1"/>
  <c r="S97" i="1"/>
  <c r="O97" i="1"/>
  <c r="L97" i="1"/>
  <c r="I97" i="1"/>
  <c r="N96" i="1"/>
  <c r="M96" i="1"/>
  <c r="U99" i="1" l="1"/>
  <c r="U102" i="1"/>
  <c r="T103" i="1"/>
  <c r="T100" i="1" s="1"/>
  <c r="U104" i="1"/>
  <c r="U105" i="1"/>
  <c r="O96" i="1"/>
  <c r="U106" i="1"/>
  <c r="U101" i="1"/>
  <c r="U107" i="1"/>
  <c r="I96" i="1"/>
  <c r="L100" i="1"/>
  <c r="K96" i="1"/>
  <c r="L96" i="1" s="1"/>
  <c r="U97" i="1"/>
  <c r="I100" i="1"/>
  <c r="S103" i="1"/>
  <c r="S100" i="1" l="1"/>
  <c r="S96" i="1" s="1"/>
  <c r="T96" i="1"/>
  <c r="U103" i="1"/>
  <c r="U96" i="1" l="1"/>
  <c r="U100" i="1"/>
  <c r="I151" i="1"/>
  <c r="I150" i="1" l="1"/>
  <c r="G129" i="1"/>
  <c r="T116" i="1" l="1"/>
  <c r="S116" i="1"/>
  <c r="L116" i="1"/>
  <c r="U116" i="1" l="1"/>
  <c r="T137" i="1"/>
  <c r="S137" i="1"/>
  <c r="M109" i="1" l="1"/>
  <c r="N109" i="1"/>
  <c r="O109" i="1"/>
  <c r="T130" i="1"/>
  <c r="T132" i="1"/>
  <c r="T134" i="1"/>
  <c r="T136" i="1"/>
  <c r="T138" i="1"/>
  <c r="T139" i="1"/>
  <c r="T142" i="1"/>
  <c r="T143" i="1"/>
  <c r="T145" i="1"/>
  <c r="T146" i="1"/>
  <c r="T147" i="1"/>
  <c r="S130" i="1"/>
  <c r="S132" i="1"/>
  <c r="S134" i="1"/>
  <c r="S136" i="1"/>
  <c r="S138" i="1"/>
  <c r="S139" i="1"/>
  <c r="S142" i="1"/>
  <c r="S143" i="1"/>
  <c r="S145" i="1"/>
  <c r="S146" i="1"/>
  <c r="S147" i="1"/>
  <c r="H129" i="1"/>
  <c r="H141" i="1"/>
  <c r="T141" i="1" s="1"/>
  <c r="G141" i="1"/>
  <c r="S141" i="1" s="1"/>
  <c r="N144" i="1"/>
  <c r="N128" i="1" s="1"/>
  <c r="M144" i="1"/>
  <c r="M128" i="1" s="1"/>
  <c r="K144" i="1"/>
  <c r="J144" i="1"/>
  <c r="H144" i="1"/>
  <c r="G144" i="1"/>
  <c r="U164" i="1"/>
  <c r="T162" i="1"/>
  <c r="T164" i="1"/>
  <c r="S162" i="1"/>
  <c r="S164" i="1"/>
  <c r="T158" i="1"/>
  <c r="S158" i="1"/>
  <c r="K156" i="1"/>
  <c r="J156" i="1"/>
  <c r="T153" i="1"/>
  <c r="S153" i="1"/>
  <c r="I153" i="1"/>
  <c r="U153" i="1" s="1"/>
  <c r="H152" i="1"/>
  <c r="S151" i="1"/>
  <c r="T151" i="1" s="1"/>
  <c r="U151" i="1" s="1"/>
  <c r="U162" i="1" l="1"/>
  <c r="T160" i="1"/>
  <c r="S160" i="1"/>
  <c r="G149" i="1"/>
  <c r="T152" i="1"/>
  <c r="H149" i="1"/>
  <c r="K149" i="1"/>
  <c r="S144" i="1"/>
  <c r="T129" i="1"/>
  <c r="T144" i="1"/>
  <c r="K128" i="1"/>
  <c r="U145" i="1"/>
  <c r="U138" i="1"/>
  <c r="J128" i="1"/>
  <c r="U143" i="1"/>
  <c r="U136" i="1"/>
  <c r="U132" i="1"/>
  <c r="U147" i="1"/>
  <c r="U142" i="1"/>
  <c r="S129" i="1"/>
  <c r="U146" i="1"/>
  <c r="U139" i="1"/>
  <c r="U134" i="1"/>
  <c r="U130" i="1"/>
  <c r="U141" i="1"/>
  <c r="G128" i="1"/>
  <c r="H128" i="1"/>
  <c r="I129" i="1"/>
  <c r="S152" i="1"/>
  <c r="U152" i="1" s="1"/>
  <c r="S156" i="1"/>
  <c r="J149" i="1"/>
  <c r="T156" i="1"/>
  <c r="S150" i="1"/>
  <c r="T150" i="1"/>
  <c r="I152" i="1"/>
  <c r="U160" i="1" l="1"/>
  <c r="U129" i="1"/>
  <c r="U144" i="1"/>
  <c r="S128" i="1"/>
  <c r="T128" i="1"/>
  <c r="I128" i="1"/>
  <c r="S149" i="1"/>
  <c r="I149" i="1"/>
  <c r="U150" i="1"/>
  <c r="T149" i="1"/>
  <c r="U128" i="1" l="1"/>
  <c r="U149" i="1"/>
  <c r="T115" i="1"/>
  <c r="S115" i="1"/>
  <c r="T114" i="1"/>
  <c r="S114" i="1"/>
  <c r="S111" i="1" s="1"/>
  <c r="I114" i="1"/>
  <c r="T112" i="1"/>
  <c r="S112" i="1"/>
  <c r="L112" i="1"/>
  <c r="I112" i="1"/>
  <c r="K111" i="1"/>
  <c r="K109" i="1" s="1"/>
  <c r="L109" i="1" s="1"/>
  <c r="J111" i="1"/>
  <c r="J109" i="1" s="1"/>
  <c r="H111" i="1"/>
  <c r="G111" i="1"/>
  <c r="H110" i="1"/>
  <c r="G110" i="1"/>
  <c r="H109" i="1" l="1"/>
  <c r="G109" i="1"/>
  <c r="T110" i="1"/>
  <c r="S110" i="1"/>
  <c r="S109" i="1" s="1"/>
  <c r="U114" i="1"/>
  <c r="U111" i="1" s="1"/>
  <c r="I110" i="1"/>
  <c r="T111" i="1"/>
  <c r="I111" i="1"/>
  <c r="L110" i="1"/>
  <c r="U115" i="1"/>
  <c r="U112" i="1"/>
  <c r="I109" i="1" l="1"/>
  <c r="T109" i="1"/>
  <c r="U109" i="1" s="1"/>
  <c r="U110" i="1"/>
  <c r="T16" i="1"/>
  <c r="S16" i="1"/>
  <c r="L16" i="1"/>
  <c r="T15" i="1"/>
  <c r="S15" i="1"/>
  <c r="T14" i="1"/>
  <c r="S14" i="1"/>
  <c r="T13" i="1"/>
  <c r="S13" i="1"/>
  <c r="L13" i="1"/>
  <c r="T12" i="1"/>
  <c r="S12" i="1"/>
  <c r="L12" i="1"/>
  <c r="T11" i="1"/>
  <c r="S11" i="1"/>
  <c r="L11" i="1"/>
  <c r="T10" i="1"/>
  <c r="S10" i="1"/>
  <c r="L10" i="1"/>
  <c r="U14" i="1" l="1"/>
  <c r="U10" i="1"/>
  <c r="U12" i="1"/>
  <c r="U15" i="1"/>
  <c r="U11" i="1"/>
  <c r="U13" i="1"/>
  <c r="U16" i="1"/>
  <c r="U58" i="2" l="1"/>
  <c r="V58" i="2" s="1"/>
  <c r="T58" i="2"/>
  <c r="J58" i="2"/>
  <c r="U57" i="2"/>
  <c r="T57" i="2"/>
  <c r="M57" i="2"/>
  <c r="U56" i="2"/>
  <c r="V56" i="2" s="1"/>
  <c r="T56" i="2"/>
  <c r="M56" i="2"/>
  <c r="U55" i="2"/>
  <c r="V55" i="2" s="1"/>
  <c r="T55" i="2"/>
  <c r="J55" i="2"/>
  <c r="U54" i="2"/>
  <c r="V54" i="2" s="1"/>
  <c r="T54" i="2"/>
  <c r="M54" i="2"/>
  <c r="J54" i="2"/>
  <c r="U53" i="2"/>
  <c r="V53" i="2" s="1"/>
  <c r="T53" i="2"/>
  <c r="M53" i="2"/>
  <c r="U52" i="2"/>
  <c r="T52" i="2"/>
  <c r="J52" i="2"/>
  <c r="U51" i="2"/>
  <c r="V51" i="2" s="1"/>
  <c r="T51" i="2"/>
  <c r="J51" i="2"/>
  <c r="U50" i="2"/>
  <c r="V50" i="2" s="1"/>
  <c r="T50" i="2"/>
  <c r="J50" i="2"/>
  <c r="U49" i="2"/>
  <c r="V49" i="2" s="1"/>
  <c r="T49" i="2"/>
  <c r="J49" i="2"/>
  <c r="U48" i="2"/>
  <c r="T48" i="2"/>
  <c r="M48" i="2"/>
  <c r="U47" i="2"/>
  <c r="V47" i="2" s="1"/>
  <c r="T47" i="2"/>
  <c r="M47" i="2"/>
  <c r="U46" i="2"/>
  <c r="V46" i="2" s="1"/>
  <c r="T46" i="2"/>
  <c r="M46" i="2"/>
  <c r="U45" i="2"/>
  <c r="V45" i="2" s="1"/>
  <c r="T45" i="2"/>
  <c r="M45" i="2"/>
  <c r="U44" i="2"/>
  <c r="T44" i="2"/>
  <c r="J44" i="2"/>
  <c r="U43" i="2"/>
  <c r="V43" i="2" s="1"/>
  <c r="T43" i="2"/>
  <c r="J43" i="2"/>
  <c r="U42" i="2"/>
  <c r="V42" i="2" s="1"/>
  <c r="T42" i="2"/>
  <c r="J42" i="2"/>
  <c r="U41" i="2"/>
  <c r="V41" i="2" s="1"/>
  <c r="T41" i="2"/>
  <c r="J41" i="2"/>
  <c r="U40" i="2"/>
  <c r="T40" i="2"/>
  <c r="J40" i="2"/>
  <c r="U39" i="2"/>
  <c r="T39" i="2"/>
  <c r="J39" i="2"/>
  <c r="U38" i="2"/>
  <c r="V38" i="2" s="1"/>
  <c r="T38" i="2"/>
  <c r="J38" i="2"/>
  <c r="U37" i="2"/>
  <c r="V37" i="2" s="1"/>
  <c r="T37" i="2"/>
  <c r="J37" i="2"/>
  <c r="U36" i="2"/>
  <c r="T36" i="2"/>
  <c r="J36" i="2"/>
  <c r="U35" i="2"/>
  <c r="T35" i="2"/>
  <c r="J35" i="2"/>
  <c r="U34" i="2"/>
  <c r="V34" i="2" s="1"/>
  <c r="T34" i="2"/>
  <c r="J34" i="2"/>
  <c r="U33" i="2"/>
  <c r="V33" i="2" s="1"/>
  <c r="T33" i="2"/>
  <c r="J33" i="2"/>
  <c r="U32" i="2"/>
  <c r="T32" i="2"/>
  <c r="T31" i="2" s="1"/>
  <c r="J32" i="2"/>
  <c r="L31" i="2"/>
  <c r="M31" i="2" s="1"/>
  <c r="K31" i="2"/>
  <c r="I31" i="2"/>
  <c r="H31" i="2"/>
  <c r="U30" i="2"/>
  <c r="V30" i="2" s="1"/>
  <c r="T30" i="2"/>
  <c r="M30" i="2"/>
  <c r="U29" i="2"/>
  <c r="T29" i="2"/>
  <c r="M29" i="2"/>
  <c r="U28" i="2"/>
  <c r="T28" i="2"/>
  <c r="M28" i="2"/>
  <c r="U27" i="2"/>
  <c r="V27" i="2" s="1"/>
  <c r="T27" i="2"/>
  <c r="U26" i="2"/>
  <c r="T26" i="2"/>
  <c r="M26" i="2"/>
  <c r="U25" i="2"/>
  <c r="T25" i="2"/>
  <c r="T24" i="2" s="1"/>
  <c r="J25" i="2"/>
  <c r="L24" i="2"/>
  <c r="K24" i="2"/>
  <c r="I24" i="2"/>
  <c r="J24" i="2" s="1"/>
  <c r="H24" i="2"/>
  <c r="U23" i="2"/>
  <c r="T23" i="2"/>
  <c r="J23" i="2"/>
  <c r="U22" i="2"/>
  <c r="T22" i="2"/>
  <c r="M22" i="2"/>
  <c r="U21" i="2"/>
  <c r="V21" i="2" s="1"/>
  <c r="T21" i="2"/>
  <c r="M21" i="2"/>
  <c r="U20" i="2"/>
  <c r="V20" i="2" s="1"/>
  <c r="T20" i="2"/>
  <c r="M20" i="2"/>
  <c r="U19" i="2"/>
  <c r="T19" i="2"/>
  <c r="J19" i="2"/>
  <c r="U18" i="2"/>
  <c r="T18" i="2"/>
  <c r="M18" i="2"/>
  <c r="U17" i="2"/>
  <c r="V17" i="2" s="1"/>
  <c r="T17" i="2"/>
  <c r="J17" i="2"/>
  <c r="U16" i="2"/>
  <c r="V16" i="2" s="1"/>
  <c r="T16" i="2"/>
  <c r="J16" i="2"/>
  <c r="U15" i="2"/>
  <c r="T15" i="2"/>
  <c r="J15" i="2"/>
  <c r="U14" i="2"/>
  <c r="T14" i="2"/>
  <c r="J14" i="2"/>
  <c r="U13" i="2"/>
  <c r="V13" i="2" s="1"/>
  <c r="T13" i="2"/>
  <c r="J13" i="2"/>
  <c r="U12" i="2"/>
  <c r="V12" i="2" s="1"/>
  <c r="T12" i="2"/>
  <c r="J12" i="2"/>
  <c r="U11" i="2"/>
  <c r="T11" i="2"/>
  <c r="J11" i="2"/>
  <c r="U10" i="2"/>
  <c r="T10" i="2"/>
  <c r="T9" i="2" s="1"/>
  <c r="J10" i="2"/>
  <c r="L9" i="2"/>
  <c r="K9" i="2"/>
  <c r="I9" i="2"/>
  <c r="J9" i="2" s="1"/>
  <c r="H9" i="2"/>
  <c r="U8" i="2"/>
  <c r="T8" i="2"/>
  <c r="M8" i="2"/>
  <c r="U7" i="2"/>
  <c r="T7" i="2"/>
  <c r="M7" i="2"/>
  <c r="U6" i="2"/>
  <c r="V6" i="2" s="1"/>
  <c r="T6" i="2"/>
  <c r="J6" i="2"/>
  <c r="U5" i="2"/>
  <c r="V5" i="2" s="1"/>
  <c r="T5" i="2"/>
  <c r="M5" i="2"/>
  <c r="U4" i="2"/>
  <c r="T4" i="2"/>
  <c r="J4" i="2"/>
  <c r="U3" i="2"/>
  <c r="T3" i="2"/>
  <c r="T2" i="2" s="1"/>
  <c r="J3" i="2"/>
  <c r="L2" i="2"/>
  <c r="K2" i="2"/>
  <c r="K1" i="2" s="1"/>
  <c r="I2" i="2"/>
  <c r="J2" i="2" s="1"/>
  <c r="H2" i="2"/>
  <c r="L1" i="2"/>
  <c r="I1" i="2"/>
  <c r="H1" i="2"/>
  <c r="T1" i="2" l="1"/>
  <c r="M1" i="2"/>
  <c r="U2" i="2"/>
  <c r="U9" i="2"/>
  <c r="V9" i="2" s="1"/>
  <c r="U24" i="2"/>
  <c r="V24" i="2" s="1"/>
  <c r="J1" i="2"/>
  <c r="M2" i="2"/>
  <c r="V4" i="2"/>
  <c r="V8" i="2"/>
  <c r="M9" i="2"/>
  <c r="V11" i="2"/>
  <c r="V15" i="2"/>
  <c r="V19" i="2"/>
  <c r="V23" i="2"/>
  <c r="M24" i="2"/>
  <c r="V26" i="2"/>
  <c r="V29" i="2"/>
  <c r="V32" i="2"/>
  <c r="V36" i="2"/>
  <c r="V40" i="2"/>
  <c r="V44" i="2"/>
  <c r="V48" i="2"/>
  <c r="V52" i="2"/>
  <c r="V57" i="2"/>
  <c r="V3" i="2"/>
  <c r="V7" i="2"/>
  <c r="V10" i="2"/>
  <c r="V14" i="2"/>
  <c r="V18" i="2"/>
  <c r="V22" i="2"/>
  <c r="V25" i="2"/>
  <c r="V28" i="2"/>
  <c r="J31" i="2"/>
  <c r="U31" i="2"/>
  <c r="V31" i="2" s="1"/>
  <c r="V35" i="2"/>
  <c r="V39" i="2"/>
  <c r="V2" i="2" l="1"/>
  <c r="U1" i="2"/>
  <c r="V1" i="2" s="1"/>
</calcChain>
</file>

<file path=xl/sharedStrings.xml><?xml version="1.0" encoding="utf-8"?>
<sst xmlns="http://schemas.openxmlformats.org/spreadsheetml/2006/main" count="1458" uniqueCount="630">
  <si>
    <t>Наименование программы, подпрограммы, отдельных мероприятий</t>
  </si>
  <si>
    <t>Наименование главного распорядителя бюджетных средств (ГРБС)</t>
  </si>
  <si>
    <t>Код бюджетной классификации</t>
  </si>
  <si>
    <t>Местный бюджет</t>
  </si>
  <si>
    <t>Краевой бюджет &lt;**&gt;</t>
  </si>
  <si>
    <t>Федеральный бюджет</t>
  </si>
  <si>
    <t>Внебюджетные источники  **</t>
  </si>
  <si>
    <t>итого финансирования по программе,подпрограмме,отдельным мероприятиям</t>
  </si>
  <si>
    <t>План годовой</t>
  </si>
  <si>
    <t>Фактич. исполнение</t>
  </si>
  <si>
    <t>% выполнения плана</t>
  </si>
  <si>
    <t>ГРБС</t>
  </si>
  <si>
    <t>РзПР</t>
  </si>
  <si>
    <t>ЦСР</t>
  </si>
  <si>
    <t>ВР</t>
  </si>
  <si>
    <t>9 / 8</t>
  </si>
  <si>
    <t>12 / 11</t>
  </si>
  <si>
    <t>15 / 14</t>
  </si>
  <si>
    <t>8+11+14+17</t>
  </si>
  <si>
    <t>9+12+15+18</t>
  </si>
  <si>
    <t>21 / 20</t>
  </si>
  <si>
    <t>МП «Развитие сельского хозяйства и регулирование рынков сельскохозяйственной продукции, сырья и продовольствия в Большеулуйском районе»</t>
  </si>
  <si>
    <t> «Развитие сельского хозяйства и регулирование рынков сельскохозяйственной продукции, сырья и продовольствия в Большеулуйском районе»</t>
  </si>
  <si>
    <t>Администрация Большеулуйского района</t>
  </si>
  <si>
    <t>0405</t>
  </si>
  <si>
    <t>0412</t>
  </si>
  <si>
    <t xml:space="preserve">Обеспечение деятельности специалистов, осуществляющих отдельные государственные полномочия по решению вопросов поддержки сельскохозяйственного производства </t>
  </si>
  <si>
    <t>0</t>
  </si>
  <si>
    <t>СВОДНЫЙ ОТЧЕТ</t>
  </si>
  <si>
    <t>МП "Защита населения и территории Большеулуйского района от чрезвычайных ситуаций природного и техногенного характера"</t>
  </si>
  <si>
    <r>
      <t>Подпрограмма 1</t>
    </r>
    <r>
      <rPr>
        <sz val="10"/>
        <rFont val="Times New Roman"/>
        <family val="1"/>
        <charset val="204"/>
      </rPr>
      <t xml:space="preserve"> Обеспечение предупреждения возникновения и развития чрезвычайных ситуаций природного и техногенного характера, снижение ущерба и потерь от ЧС муниципального характера</t>
    </r>
  </si>
  <si>
    <t xml:space="preserve"> </t>
  </si>
  <si>
    <t>Мероприятие 1. Чернение льда на затороопасных участках р.Чулым</t>
  </si>
  <si>
    <t>Мероприятие2. Проведение аттестации автоматической системы для обеспечения безопасности информации, составляющие государственную тайну</t>
  </si>
  <si>
    <t xml:space="preserve">Мероприятие 3. Обеспечение условий работы и оплаты труда сотрудников ЕДДС района. </t>
  </si>
  <si>
    <r>
      <t xml:space="preserve">Подпрограмма 2 </t>
    </r>
    <r>
      <rPr>
        <sz val="10"/>
        <rFont val="Times New Roman"/>
        <family val="1"/>
        <charset val="204"/>
      </rPr>
      <t xml:space="preserve">                 Обеспечение профилактики и тушения пожаров         </t>
    </r>
  </si>
  <si>
    <r>
      <t xml:space="preserve">Подпрограмма 3. </t>
    </r>
    <r>
      <rPr>
        <sz val="10"/>
        <rFont val="Times New Roman"/>
        <family val="1"/>
        <charset val="204"/>
      </rPr>
      <t>Противодействие экстремизму и терроризму</t>
    </r>
  </si>
  <si>
    <t>Мероприятие 1.                  Монтаж и ремонт видеонаблюдения</t>
  </si>
  <si>
    <t>МП "Развитие физической культуры, спорта в Большеулуйском районе Красноярского края"</t>
  </si>
  <si>
    <t>111</t>
  </si>
  <si>
    <t>1102</t>
  </si>
  <si>
    <t>0910000000</t>
  </si>
  <si>
    <t>Предоставление субсидии муниципальному бюджетному учреждению "Большеулуйскийфизкультурно-спортивный клуб по месту жительства "Олимп"" на выполнение муниципального задания</t>
  </si>
  <si>
    <t>Региональные выплаты и выплаты, обеспечивающие уровень заработной платы работникам бюджетной сферы не ниже размера минимальной заработной платы</t>
  </si>
  <si>
    <t>612</t>
  </si>
  <si>
    <t>0702</t>
  </si>
  <si>
    <t>100</t>
  </si>
  <si>
    <t>МП «Развитие культуры  Большеулуйского района»</t>
  </si>
  <si>
    <t>Муниципальная программа Большеулуйского района "Развитие культуры Большеулуйского района"</t>
  </si>
  <si>
    <t xml:space="preserve">Обеспечение деятельности (оказание услуг) МБУК "Большеулуйская ЦБС" 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</si>
  <si>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по министерству финансов Красноярского края в рамках непрограммных расходов отдельных органов исполнительной власт</t>
  </si>
  <si>
    <t>Организация и проведение районных национальных праздников:"Янов день", "Адвент", "Сабантуй"</t>
  </si>
  <si>
    <t>244</t>
  </si>
  <si>
    <t>Празднование Дня Победы в ВОВ 1941-1945гг</t>
  </si>
  <si>
    <t>Региональные выплаты и ваты,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</si>
  <si>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Персональные выплаты, устанавливаемые в целях повышения оплаты труда молодым специалистам, персональные выплаты,устанавливаемые с учетом опыта работы при наличии ученой степени, почетного звания, нагрудного знака (значка) в рамках непрограммных расходов отдельных отганов исполнительной власти</t>
  </si>
  <si>
    <t>Обеспечение деятельности (оказание услуг), создание нормативных условий хранения архивных документов, исключающих их хищение и утрату, формирование современной информационно-технологической инфраструктуры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</si>
  <si>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</si>
  <si>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111, 119</t>
  </si>
  <si>
    <t>Обеспечение деятельности (оказание услуг)(субсидия на основную деятельность) МБОУ ДОД "Детская школа искусств"</t>
  </si>
  <si>
    <t>Обеспечение деятельности (оказание услуг) МКУ "Управление культуры Большеулуйского района"</t>
  </si>
  <si>
    <t>Поддержка отрасли культуры</t>
  </si>
  <si>
    <r>
      <rPr>
        <b/>
        <sz val="10"/>
        <rFont val="Times New Roman"/>
        <family val="1"/>
        <charset val="204"/>
      </rPr>
      <t>Подпрограмма 1</t>
    </r>
    <r>
      <rPr>
        <sz val="10"/>
        <rFont val="Times New Roman"/>
        <family val="1"/>
        <charset val="204"/>
      </rPr>
      <t xml:space="preserve"> "Развитие и модернизация объектов коммунальной инфраструктуры"</t>
    </r>
  </si>
  <si>
    <t>Администрация  Большеулуйского района</t>
  </si>
  <si>
    <t>0400000000</t>
  </si>
  <si>
    <t>0502</t>
  </si>
  <si>
    <t>0505</t>
  </si>
  <si>
    <t>0450000000</t>
  </si>
  <si>
    <t>Отдельное мероприятие</t>
  </si>
  <si>
    <t>0490000000</t>
  </si>
  <si>
    <t>0490075700</t>
  </si>
  <si>
    <t xml:space="preserve">МП "Реформирование  и модернизация жилищно-коммунального  хозяйства и  повышение  энергетической эффективности  в  Большеулуйском районе"   </t>
  </si>
  <si>
    <t>ФЭУ администрации Большеулуйского района</t>
  </si>
  <si>
    <t>094</t>
  </si>
  <si>
    <t xml:space="preserve">МП "Управление муниципальными финансами" </t>
  </si>
  <si>
    <t>МП "Развитие субъектов малого и среднего предпринимательства в Большеулуйском районе"</t>
  </si>
  <si>
    <t>Организация и поддержка районных конкурсов профессионального мастерства</t>
  </si>
  <si>
    <t>Участие учащейся и рабочей молодежи в краевых и зональных слетах, прохождение курсов повышения квалификации специалистов ОДМ и МЦ</t>
  </si>
  <si>
    <t>Предоставление субсидии  муниципальному бюджетному  учреждению   "Многопрофильный молодежный центр Большеулуйского района" на выполнение муниципального задания</t>
  </si>
  <si>
    <t>МП «Молодежь Большеулуйского района»</t>
  </si>
  <si>
    <t>1200000000</t>
  </si>
  <si>
    <r>
      <rPr>
        <b/>
        <sz val="10"/>
        <rFont val="Times New Roman"/>
        <family val="1"/>
        <charset val="204"/>
      </rPr>
      <t>Подпрограмма 1</t>
    </r>
    <r>
      <rPr>
        <sz val="10"/>
        <rFont val="Times New Roman"/>
        <family val="1"/>
        <charset val="204"/>
      </rPr>
      <t xml:space="preserve"> "Дороги Больлшеулуйского района"</t>
    </r>
  </si>
  <si>
    <t>Финансовый отдел Администрации Большеулуйского района</t>
  </si>
  <si>
    <t>0409</t>
  </si>
  <si>
    <t>1210000000</t>
  </si>
  <si>
    <t>0408</t>
  </si>
  <si>
    <t>1220000000</t>
  </si>
  <si>
    <t>240</t>
  </si>
  <si>
    <t>0709</t>
  </si>
  <si>
    <t>1004</t>
  </si>
  <si>
    <t>1003</t>
  </si>
  <si>
    <t>Обеспечение функционирования муниципальных дошкольных образовательных учреждений в рамках подпрограммы "Развитие дошкольного, общего образования детей" муниципальной программы "Развитие образования Большеулуйского района"</t>
  </si>
  <si>
    <t>отдел образования администрации Большеулуйского района</t>
  </si>
  <si>
    <t>137</t>
  </si>
  <si>
    <t>0701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</si>
  <si>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дошкольного, общего образования детей" муниципальной программы "Развитие образования Большеулуйского района"</t>
  </si>
  <si>
    <t>0220075880</t>
  </si>
  <si>
    <t>0220074080</t>
  </si>
  <si>
    <t>Субвенции бюджетам муниципальных образований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</si>
  <si>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0220075540</t>
  </si>
  <si>
    <t>Субвенции бюджетам муниципальных образований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</si>
  <si>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0220075560</t>
  </si>
  <si>
    <t>Обеспечение деятельности (оказание услуг) муниципальных общеобразовательных учреждений в рамках подпрограммы "Развитие дошкольного, общего образования детей" муниципальной программы "Развитие образования Большеулуйского района"</t>
  </si>
  <si>
    <t>0220075640</t>
  </si>
  <si>
    <t>0220074090</t>
  </si>
  <si>
    <t>Субвенции бюджетам муниципальных образований на 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</si>
  <si>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0220075660</t>
  </si>
  <si>
    <t>Организация проведения военно-полевых сборов в общеобразовательных учреждениях</t>
  </si>
  <si>
    <t>0707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</si>
  <si>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</t>
  </si>
  <si>
    <t>0240075520</t>
  </si>
  <si>
    <t>Подпрограмма "Обеспечение реализации муниципальной программы и прочие мероприятия в области образования"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</si>
  <si>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Большеулуйского района"</t>
  </si>
  <si>
    <t>0250000990</t>
  </si>
  <si>
    <t>Обеспечение предоставления услуг в сфере образования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Большеулуйского района"</t>
  </si>
  <si>
    <t>0250000980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</si>
  <si>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Большеулуйского района"</t>
  </si>
  <si>
    <t>Обеспечение деятельности (оказание услуг) ПМПК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Большеулуйского района"</t>
  </si>
  <si>
    <t>МП "Эффективное управление муниципальным имуществом и земельными отношениями"</t>
  </si>
  <si>
    <t>Мероприятие 2. Поощрение граждан, оказывающих содействие в охране общественного порядка</t>
  </si>
  <si>
    <t xml:space="preserve">Подпрограмма 1 "Культурное наследие Большеулуйского района" </t>
  </si>
  <si>
    <t>.0801</t>
  </si>
  <si>
    <t>1.1</t>
  </si>
  <si>
    <t>.0810000010</t>
  </si>
  <si>
    <t>1.2</t>
  </si>
  <si>
    <t>Субсидия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</si>
  <si>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.0810010110</t>
  </si>
  <si>
    <t>1.3</t>
  </si>
  <si>
    <t>.0810010210</t>
  </si>
  <si>
    <t>1.4</t>
  </si>
  <si>
    <t>.0810010310</t>
  </si>
  <si>
    <t>1.5</t>
  </si>
  <si>
    <t>Средства на повышение размеров оплаты труда основного персонала библиотек и музеев Красноярского края по министерству культуры Красноярского края по министерству культуры Красноярского края в рамках непрограммных расходов отдельных органов исполнительной власти</t>
  </si>
  <si>
    <t>.0810010490</t>
  </si>
  <si>
    <t>2</t>
  </si>
  <si>
    <t xml:space="preserve">Подпрограмма 2 "Искусство и народное творчество Большеулуйского района" </t>
  </si>
  <si>
    <t>2.1</t>
  </si>
  <si>
    <t>.0820000010</t>
  </si>
  <si>
    <t>2.2</t>
  </si>
  <si>
    <t>Обеспечение деятельности (оказание услуг)  (субсидия на иные цели) МБУК "Большеулуйский ЦКС"</t>
  </si>
  <si>
    <t>.0820000020</t>
  </si>
  <si>
    <t>2.3</t>
  </si>
  <si>
    <t>.0820000030</t>
  </si>
  <si>
    <t>2.4</t>
  </si>
  <si>
    <t>Организация и проведение фестивалей народного, эстрадного, патриотического творчества</t>
  </si>
  <si>
    <t>.0820000040</t>
  </si>
  <si>
    <t>2.5</t>
  </si>
  <si>
    <t>Обеспечениефункционирования муниципальных учреждений культуры</t>
  </si>
  <si>
    <t>.0820000050</t>
  </si>
  <si>
    <t>2.6</t>
  </si>
  <si>
    <t>Обеспечение деятельности (оказание услуг) (субсидия на иные цели) МБУК "ЦКС"</t>
  </si>
  <si>
    <t>.0820000060</t>
  </si>
  <si>
    <t>2.7</t>
  </si>
  <si>
    <t>.0820010110</t>
  </si>
  <si>
    <t>2.8</t>
  </si>
  <si>
    <t>.0820010210</t>
  </si>
  <si>
    <t>2.9</t>
  </si>
  <si>
    <t>.0820010310</t>
  </si>
  <si>
    <t>2.10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</si>
  <si>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</si>
  <si>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.0820010490</t>
  </si>
  <si>
    <t>2.11</t>
  </si>
  <si>
    <t>Мероприятие, направленное на поддержку художественных народных ремесел и декоративно-прикладного искусства, за счет краевого бюджета</t>
  </si>
  <si>
    <t>.0820021380</t>
  </si>
  <si>
    <t>2.12</t>
  </si>
  <si>
    <t>Мероприятие, направленное на поддержку художественных народных ремесел и декоративно-прикладного искусства, за счет районного бюджета</t>
  </si>
  <si>
    <t>.08200S1380</t>
  </si>
  <si>
    <t>3</t>
  </si>
  <si>
    <t xml:space="preserve">Подпрограмма 3 "Развитие архивного дела в Большеулуйском районе" </t>
  </si>
  <si>
    <t>.0113</t>
  </si>
  <si>
    <t>3.1</t>
  </si>
  <si>
    <t>.0830000010</t>
  </si>
  <si>
    <t>111, 112, 119, 244, 853</t>
  </si>
  <si>
    <t>3.2</t>
  </si>
  <si>
    <t>.0830010110</t>
  </si>
  <si>
    <t>3.3</t>
  </si>
  <si>
    <t>.0830010210</t>
  </si>
  <si>
    <t>3.4</t>
  </si>
  <si>
    <t>финансовое обеспечение государственных полномочий в области архивного дела переданных органам местного самоуправления Красноярского края</t>
  </si>
  <si>
    <t>.0830075190</t>
  </si>
  <si>
    <t>4</t>
  </si>
  <si>
    <t>Подпрограмма 4 "Обеспечение условий реализации программы и прочие мероприятия"</t>
  </si>
  <si>
    <t>4.1</t>
  </si>
  <si>
    <t>.0703</t>
  </si>
  <si>
    <t>.0840000010</t>
  </si>
  <si>
    <t>4.2</t>
  </si>
  <si>
    <t>.0840000020</t>
  </si>
  <si>
    <t>4.3</t>
  </si>
  <si>
    <t>Проведение районных семинаров, творческих лабораторий, мастер-классов с приглашением иногородних специалистов</t>
  </si>
  <si>
    <t>.0840000030</t>
  </si>
  <si>
    <t>4.4</t>
  </si>
  <si>
    <t>Обеспечение деятельности МКУ "Служба обеспечения"</t>
  </si>
  <si>
    <t>.0804</t>
  </si>
  <si>
    <t>.0840000050</t>
  </si>
  <si>
    <t>4.5</t>
  </si>
  <si>
    <t>Финансовое обеспечение мероприятия на развитие материально-технической базы объектов Большеулуйского муниципального района Красноярского края за счет безвозмездных поступлений от Большеулуйского сельсовета (субсидия на иные цели)</t>
  </si>
  <si>
    <t>.0840000060</t>
  </si>
  <si>
    <t>4.6</t>
  </si>
  <si>
    <t>Региональные выплаты  и выплаты, обеспечивающие  уровень заработной платы работников бюджетной сферы не ниже размера минимальной заработной платы (МРОТ), МБОУ ДО "Детская школа искусств" за счет краевого бюджета</t>
  </si>
  <si>
    <t>.0840010110</t>
  </si>
  <si>
    <t>4.7</t>
  </si>
  <si>
    <t>Региональные выплаты  и выплаты, обеспечивающие  уровень заработной платы работников бюджетной сферы не ниже размера минимальной заработной платы (МРОТ),  за счет краевого бюджета</t>
  </si>
  <si>
    <t>4.8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</si>
  <si>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ДШИ</t>
  </si>
  <si>
    <t>.0840010210</t>
  </si>
  <si>
    <t>4.9</t>
  </si>
  <si>
    <t xml:space="preserve"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</t>
  </si>
  <si>
    <t>4.10</t>
  </si>
  <si>
    <t>Субсидия на реализацию социокультурных проектов муниципальных учреждений культуры и образовательных организаций в области культуры (субсидия на иные цели)</t>
  </si>
  <si>
    <t>.0840074810</t>
  </si>
  <si>
    <t>4.11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</si>
  <si>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</si>
  <si>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08400L4670</t>
  </si>
  <si>
    <t>4.12</t>
  </si>
  <si>
    <t>08400L5190</t>
  </si>
  <si>
    <t>08500R5190</t>
  </si>
  <si>
    <t>4.13</t>
  </si>
  <si>
    <t>Реализация социокультурных проектов в области культуры за счет средств местного бюджета</t>
  </si>
  <si>
    <t>08400S4810</t>
  </si>
  <si>
    <t>Муниципальная программа: Управление муниципальными финансами</t>
  </si>
  <si>
    <t>Подпрограмма 1: Создание условий для эффективного и ответственного управления муниципальными финансами, повышения устойчивости бюджетов поселений Большеулуйского района</t>
  </si>
  <si>
    <t>1810000010                 1810076010</t>
  </si>
  <si>
    <t>Подпрограмма 2: Управление муниципальным долгом Большеулуйского района</t>
  </si>
  <si>
    <t>1830000980</t>
  </si>
  <si>
    <t>111      112      119      244      853</t>
  </si>
  <si>
    <t>Подпрограмма 4: Обеспечение реализации муниципальной программы и прочие мероприятия</t>
  </si>
  <si>
    <t>1810000990</t>
  </si>
  <si>
    <t>121      122      129      244      852      853</t>
  </si>
  <si>
    <t>Проведение инфраструктурного проекта Территория2020</t>
  </si>
  <si>
    <t>Реализация субсидии направленной на поддержку деятельности муниципальных молодежных центров</t>
  </si>
  <si>
    <t>1010074560</t>
  </si>
  <si>
    <t>Подпрограмма 2: «Патриотическое воспитание молодежи Большеулуйского района»</t>
  </si>
  <si>
    <t>Проведение фестиваля-конкурса «Ты нужен России»</t>
  </si>
  <si>
    <t>Предоставление социальных выплат молодым семьям на приобретение (строительство жилья)</t>
  </si>
  <si>
    <t>10300L4970</t>
  </si>
  <si>
    <t>Подпрограмма "Развитие дошкольного, общего образования детей"</t>
  </si>
  <si>
    <t>02200S5630</t>
  </si>
  <si>
    <t>Мероприятие на организацию отдыха детей и их оздоровление за счет средств краевого бюджета в рамках подпрограммы "Развитие дошкольного, общего образования детей" муниципальной программы "Развитие образования Большеулуйского района"</t>
  </si>
  <si>
    <t>0220076490</t>
  </si>
  <si>
    <t>Подпрограмма "Развитие кадрового потенциала отрасли"</t>
  </si>
  <si>
    <t>Подпрограмма «Господдержка детей сирот, расширение практики применения семейных форм воспитания»</t>
  </si>
  <si>
    <t>0,0</t>
  </si>
  <si>
    <t>Организация и проведение творческих мастерских, лабораторий, мастер-классов, выставок, направленных на сохранение, возрождение, развитие народных промыслов в Большеулуйском районе</t>
  </si>
  <si>
    <t>Финансовое обеспечение мероприятий по проведению районных семинаров, творческих лабораторий, мастер-классов с приглашением иногородних специалистов</t>
  </si>
  <si>
    <t>Финансовое обеспечение мероприятий по проведению конкурса на лучшее учреждение культуры Большеулуйского района</t>
  </si>
  <si>
    <t>10100S4560</t>
  </si>
  <si>
    <t>МП " Развитие транспортной системы"</t>
  </si>
  <si>
    <t>0113</t>
  </si>
  <si>
    <t>0703</t>
  </si>
  <si>
    <t>02200S6490</t>
  </si>
  <si>
    <t>МП "Развитие образования Большеулуйского района"</t>
  </si>
  <si>
    <t>0220010490</t>
  </si>
  <si>
    <t>Предоставление питания обучающимся в муниципальных образовательных организациях, реализующих основные общеобразовательные программы, за счет средств родительской платы в рамках подпрограммы «Развитие дошкольного, общего образования детей» муниципальной пр</t>
  </si>
  <si>
    <t>Ежемесячное денежное вознаграждение за классное руководство педагогическим работникам муниципальных образовательных организаций  в рамках подпрограммы «Развитие дошкольного, общего образования детей» муниципальной программы «Развитие образования Большеулуйского района»</t>
  </si>
  <si>
    <t>Мероприятие на организацию отдыха детей и их оздоровление за счет средств районного бюджета в рамках подпрограммы "Развитие дошкольного, общего образования детей" муниципальной программы "Развитие образования Большеулуйского района"</t>
  </si>
  <si>
    <t>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за исключением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Большеулуйского района»</t>
  </si>
  <si>
    <t>Финансовое обеспечение работы муниципального опорного центра дополнительного образования (МОЦ) за счет средств районного бюджета в рамках подпрограммы «Развитие дошкольного, общего и дополнительного образования детей» муниципальной программы «Развитие образования Большеулуйского района»</t>
  </si>
  <si>
    <t>Финансовое обеспечение  на организацию и обеспечениеобучающихся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образования детей» муниципальной программы «Развитие образования Большеулуйского района»</t>
  </si>
  <si>
    <t>02200L3040</t>
  </si>
  <si>
    <t>0250010490</t>
  </si>
  <si>
    <t>Подпрограмма1. "Обеспечение реализации муниципальной программы"</t>
  </si>
  <si>
    <t>120</t>
  </si>
  <si>
    <t>Мероприятие 1 Финансовое обеспечение государственных полномочий по организации проведения мероприятий при осуществлении деятельности по  обращению с животными без владельцев ( в соответствии с Законом края от 13июня 2013 года № 4 -1402) в рамках подпрограммы «Охрана природных комплексов и объектов» государственной программы Красноярского края  « Охрана окружающей среды, воспроизводство природных ресурсов») мероприятия муниципальной программы Большеулуйского района « Развитие сельского хозяйства и регулирование рынков сельскохозяйственной продукции, сырья и продовольствия в Большеулуйском районе</t>
  </si>
  <si>
    <t>094          111</t>
  </si>
  <si>
    <t>0309</t>
  </si>
  <si>
    <t>0510010490</t>
  </si>
  <si>
    <t>119</t>
  </si>
  <si>
    <t>0,1</t>
  </si>
  <si>
    <t>100,0</t>
  </si>
  <si>
    <t>0310</t>
  </si>
  <si>
    <t>0314</t>
  </si>
  <si>
    <r>
      <t xml:space="preserve">Подпрограмма 4. </t>
    </r>
    <r>
      <rPr>
        <sz val="10"/>
        <rFont val="Times New Roman"/>
        <family val="1"/>
        <charset val="204"/>
      </rPr>
      <t>Организация обучения населения в области ГО, защиты от ЧС природного и техногенного характера, информирование населения о мерах ПБ</t>
    </r>
  </si>
  <si>
    <t>Подпрограмма 1</t>
  </si>
  <si>
    <t>Развитие массовой физической культуры</t>
  </si>
  <si>
    <t>Проведение районных спортивно-массовых мероприятий. Обучение специалистов физической культуры на курсах повышения квалификации и семинарах</t>
  </si>
  <si>
    <t>50,0</t>
  </si>
  <si>
    <t>0910010490</t>
  </si>
  <si>
    <t>Подпрограмма 1. Культурное наследие Большеулуйского района</t>
  </si>
  <si>
    <t>Подпрограмма 2. искусство и народное творчество Большеулуйского района</t>
  </si>
  <si>
    <t>Организация и проведение районных национальных праздников "Янов день", "Сабантуй"</t>
  </si>
  <si>
    <t>Празднование Дня Победы в ВОВ 1941 - 1945 гг.</t>
  </si>
  <si>
    <t>Подпрограмма 3. Развитие архивного дела в Большеулуйском районе</t>
  </si>
  <si>
    <t>Финансовое обеспечение государственных полномочий в области архивного дела, переданных органам местного самоуправления Красноярского края</t>
  </si>
  <si>
    <t>Подпрограмма 4. Обеспечение условий реализации программы и прочие мероприятия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</si>
  <si>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МБУ ДО "Детская школа искусств"</t>
  </si>
  <si>
    <t>Финансовое обеспечение мероприятий на комплектование книжных фондов библиотек за счет краевого бюджета</t>
  </si>
  <si>
    <r>
      <rPr>
        <b/>
        <sz val="10"/>
        <rFont val="Times New Roman"/>
        <family val="1"/>
        <charset val="204"/>
      </rPr>
      <t xml:space="preserve">Подпрограмма 2 </t>
    </r>
    <r>
      <rPr>
        <sz val="10"/>
        <rFont val="Times New Roman"/>
        <family val="1"/>
        <charset val="204"/>
      </rPr>
      <t>"Энргосбережение и повышение энергетической  эффективности в районе"</t>
    </r>
  </si>
  <si>
    <r>
      <rPr>
        <b/>
        <sz val="10"/>
        <rFont val="Times New Roman"/>
        <family val="1"/>
        <charset val="204"/>
      </rPr>
      <t>Подпрограмма 3</t>
    </r>
    <r>
      <rPr>
        <sz val="10"/>
        <rFont val="Times New Roman"/>
        <family val="1"/>
        <charset val="204"/>
      </rPr>
      <t xml:space="preserve"> "Обеспечение реализации муниципальной программы и прочие мероприятия "</t>
    </r>
  </si>
  <si>
    <t>финансовое обеспечение  на реализацию отдельных  мер по обеспечению ограничения платы граждан  за коммунальные услуги</t>
  </si>
  <si>
    <t>иные межбюджетные  трансферты  бюджетам муниципальных образований района на  повышение надежности  функционирования систем  жизнеобеспечения граждан сельских поселений</t>
  </si>
  <si>
    <t>Подпрограмма 3:    Организация и осуществление муниципального финансового  контроля и надзора в финансово-бюджетной сфере Большеулуйского района</t>
  </si>
  <si>
    <t>X</t>
  </si>
  <si>
    <t>Подпрограмма 1 "Поддержка субъектов малого и среднего предпринимательства"</t>
  </si>
  <si>
    <t>Муниципальная программа «Молодежь Большеулуйского района»</t>
  </si>
  <si>
    <t> Администрация Большеулуйского района</t>
  </si>
  <si>
    <t>Подпрограмма 1: «Вовлечение молодежи Большеулуйского района в социальную практику»</t>
  </si>
  <si>
    <t> 111</t>
  </si>
  <si>
    <t>Организация временного трудоустройства несовершеннолетних граждан в возрасте от 14 до 18 лет, в свободное от учебы время</t>
  </si>
  <si>
    <t>Подпрограмма 3: «Обеспечение жильем молодых семей в Большеулуйском районе»</t>
  </si>
  <si>
    <t>Мероприятие1 Предоставление субсидий организациям автомобильного пассажирского транспорта района на компенсацию расходов, возникающих в результате небольшой интенсивности пассажиропотоков по муниципальным, пригородным  и междугородним (внутрирайонным) маршрутам</t>
  </si>
  <si>
    <t xml:space="preserve"> Мероприятие 1 субсидии на обустройство пешеходных переходов и нанесение дорожной разметки на автомобильных дорогах общего пользования местного значения программы Красноярского края "развитие транспортной системы"</t>
  </si>
  <si>
    <t>123R310601</t>
  </si>
  <si>
    <t>Отдельное мероприятие Финансовое обеспечение мероприятий на капитальный ремонт и ремонт автомобильных дорог общего пользования местного значения в рамках переданных полномочий за счёт средств дорожного фонда Красноярского края в рамках отдельного мероприятия «На капитальный ремонт и ремонт автомобильных дорог Большеулуйского района»</t>
  </si>
  <si>
    <t>Муниципальная программа Эффективное управление муниципальным имуществом и земельными отношениями</t>
  </si>
  <si>
    <t> 0113</t>
  </si>
  <si>
    <t> 244</t>
  </si>
  <si>
    <t>Подпрограмма 2 Формирование и постановка на государственный кадастровый учет земельных участков</t>
  </si>
  <si>
    <t>Подпрограмма 3 Обеспечение реализации муниципальной программы и прочие мероприятия</t>
  </si>
  <si>
    <t> 0104</t>
  </si>
  <si>
    <t> 1930000990</t>
  </si>
  <si>
    <t>Подпрограмма 1 Инвентаризация объектов недвижимого имущества</t>
  </si>
  <si>
    <t>611</t>
  </si>
  <si>
    <t>Проведение спортивно-патриотического мероприятия "За Сибирь!"</t>
  </si>
  <si>
    <t xml:space="preserve">Администрация Большеулуйского района </t>
  </si>
  <si>
    <t>322</t>
  </si>
  <si>
    <t>853</t>
  </si>
  <si>
    <t>1401</t>
  </si>
  <si>
    <t>1301</t>
  </si>
  <si>
    <t>0106</t>
  </si>
  <si>
    <t>0510083020</t>
  </si>
  <si>
    <t>0510000980</t>
  </si>
  <si>
    <t>0520083030</t>
  </si>
  <si>
    <t>0550083090</t>
  </si>
  <si>
    <t>30,0</t>
  </si>
  <si>
    <t>0550083100</t>
  </si>
  <si>
    <t>0910085010</t>
  </si>
  <si>
    <t>0910000980</t>
  </si>
  <si>
    <t>Поддержка действующих спортивных клубов по месту жительства, за счет средств краевого бюджета</t>
  </si>
  <si>
    <t>Финансовое обеспечение на частичную компенсацию расходов на повышение оплаты труда отдельным категориям работников бюджетной сферы</t>
  </si>
  <si>
    <t>0490082030</t>
  </si>
  <si>
    <t>0490000980</t>
  </si>
  <si>
    <t>1820000810</t>
  </si>
  <si>
    <t>Отдельные мероприятия</t>
  </si>
  <si>
    <t> 1910089010</t>
  </si>
  <si>
    <t>1920089020</t>
  </si>
  <si>
    <t>1220088010</t>
  </si>
  <si>
    <t>1010027240</t>
  </si>
  <si>
    <t>Субсидии на частичное финансирование (возмещение) расходов на повышение размеров оплаты труда отдельным категориям работников</t>
  </si>
  <si>
    <t>0220000980</t>
  </si>
  <si>
    <t>0220081040</t>
  </si>
  <si>
    <t>0220081090</t>
  </si>
  <si>
    <t>0220081240</t>
  </si>
  <si>
    <t xml:space="preserve">Проведение конкурсов, фестивалей, соревнований с целью выявления одарённых и талантливых детей Большеулуйского района. Софинансирование за участие в краевых конкурсах по условиям Положений. Оплата за участие высокомотивированных обущающихся в выездных интенсивных предметных школах  </t>
  </si>
  <si>
    <t>0220081100</t>
  </si>
  <si>
    <t>0220081130</t>
  </si>
  <si>
    <t>Организация мероприятий по обеспечению туристическим снаряжением для проживания участников в палаточных лагерях</t>
  </si>
  <si>
    <t>0220081160</t>
  </si>
  <si>
    <t>0220081030</t>
  </si>
  <si>
    <t>02200S6500</t>
  </si>
  <si>
    <t>0220081170</t>
  </si>
  <si>
    <t>Создание условий для закрепления педагогических кадров в образовательных учреждениях путём обеспечения социальной поддержки педагогов. Оплата аренды жилой площади на территории района специалистам - педагогическим работникам ( молодые специалисты, специалисты приехавшие в район из иных муниципалитетов). Единовременная денежная выплата молодым специалистам-педагогам.</t>
  </si>
  <si>
    <t>0230081010</t>
  </si>
  <si>
    <t>Награждение лучших учителей за высокие показатели в учебно-воспитательном процессе и внедрение инновационных технологий в обучении школьников</t>
  </si>
  <si>
    <t>0230081060</t>
  </si>
  <si>
    <t>Финансовое обеспечение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«Государственная поддержка детей-сирот, расширение практики применения семейных форм воспитания» муниципальной программы «Развитие образования Большеулуйского района»</t>
  </si>
  <si>
    <t>0240078460</t>
  </si>
  <si>
    <t>0250081200</t>
  </si>
  <si>
    <t>0240081180</t>
  </si>
  <si>
    <t>1010086010</t>
  </si>
  <si>
    <t>1010086100</t>
  </si>
  <si>
    <t>1010086110</t>
  </si>
  <si>
    <t>1010086120</t>
  </si>
  <si>
    <t>1010000980</t>
  </si>
  <si>
    <t>1010010490</t>
  </si>
  <si>
    <t>1020086130</t>
  </si>
  <si>
    <t>1020086140</t>
  </si>
  <si>
    <t>0220010340</t>
  </si>
  <si>
    <t>Финансовое обеспечение  на частичную компенсацию расходов на повышение оплаты труда отдельным категориям работников бюджетной сферы в рамках подпрограммы «Развитие дошкольного, общего образования детей» муниципальной программы «Развитие образования Большеулуйского района»</t>
  </si>
  <si>
    <t>0220027240</t>
  </si>
  <si>
    <t>Мероприятия, направленные на реализацию приоритетного национального проекта "Образование" в сфере дошкольного образования в рамках подпрограммы "Развитие дошкольного. общего образования детей" муниципальной программы "Развитие образование Большеулуйского района "</t>
  </si>
  <si>
    <t>0220081020</t>
  </si>
  <si>
    <t>Финансовое обеспечение мероприятий направленных на развитие инфраструктуры общеобразовательных организаций  в рамках подпрограммы «Развитие дошкольного, общего и дополнительного образования детей» муниципальной программы «Развитие образования Большеулуйского района»</t>
  </si>
  <si>
    <t>Финансовое обеспечение  (возмещение) расходных обязательств, связанных с увеличением с 1 июня 2022 года региональных выплат в рамках подпрограммы «Развитие дошкольного, общего и дополнительного образования детей»  муниципальной программы «Развитие образования Большеулуйского района»</t>
  </si>
  <si>
    <t>Обеспечение возврата средств из бюджета района в связи с недостижением показателей результативности использования средств субсидии на обеспечении муниципальных физкультурно-спортивных организаций и муниципальных организаций дополнительного образования, осуществляющих деятельность в области физической культуры и спорта, осуществляющих подготовку спортивного резерва для спортивных сборных команд Красноярского края в соответствии с требованием федеральных стандартов спортивной подготовки в 2021 году , в рамках подпрограммы "Развитие дошкольного,общего образования детей"муницыпальной программы Большеулуйского района "Развитие образования Большеулуйского района"</t>
  </si>
  <si>
    <t>0220081190</t>
  </si>
  <si>
    <t>Предоставление субсидии МБУДО «Большеулуйская ДЮСШ» на выполнение требований федеральных стандартов спортивной подготовки  в рамках подпрограммы «Развитие дошкольного, общего образования детей» муниципальной программы Большеулуйского района «развитие образования Большеулуйского района»</t>
  </si>
  <si>
    <t>Финансовое  обеспечение (возмещение) расходов,связанных с предоставлением мер социальной поддержки в сфере  дошкольного и общего образования детей из семей лиц, принимающих участие в специальной военной операции,в рамках подпрограммы «Развитие дошкольного, общего и дополнительного образования детей» муниципальной программы «Развитие образования Большеулуйского района»</t>
  </si>
  <si>
    <t>Медицинское сопровождение детей во время проедения спортивных соревнований и при доставке в загородные лагеря в рамках подрограммы "Развитие дошкольного, общего образования детей" муниципальной программы "Развитие образования Большеулуйского района"</t>
  </si>
  <si>
    <t>0220081080</t>
  </si>
  <si>
    <t>Проведение муниципального этапа Всероссийской олимпиады школьников в рамках подпрограммы «Развитие дошкольного, общего образования детей» муниципальной программы «Развитие образования Большеулуйского района»</t>
  </si>
  <si>
    <t>0220081110</t>
  </si>
  <si>
    <t>Реализация образовательных программ оздоровления, отдыха, занятости детей и подростков в рамках подпрограммы «Развитие дошкольного, общего образования детей» муниципальной программы «Развитие образования Большеулуйского района»</t>
  </si>
  <si>
    <t>Организация подвоза детей и подростков к местам отдыха, оздоровления, занятости, местам проведения культурно-массовых мероприятий в рамках подпрограммы «Развитие дошкольного, общего образования детей» муниципальной программы «Развитие образования Большеулуйского района»</t>
  </si>
  <si>
    <t>0220081140</t>
  </si>
  <si>
    <t>Проведение мероприятий направленных на профилактику правонарушений и преступлений среди несовершеннолетних в рамках подпрограммы "Господержка детей сирот, расширение практики применения семейных форм воспитания" муниципальной программы "Развитие образования Большеулуйского района"</t>
  </si>
  <si>
    <t>0240081150</t>
  </si>
  <si>
    <t>Финансовое обеспечение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за счет средств краевого бюджета в рамках подпрограммы «Государственная поддержка детей-сирот, расширение практики применения семейных форм воспитания» муниципальной программы «Развитие образования Большеулуйского района»</t>
  </si>
  <si>
    <t>0240075870</t>
  </si>
  <si>
    <t>Финансовое обеспечение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за счет средств районного бюджета в рамках подпрограммы «Государственная поддержка детей-сирот, расширение практики применения семейных форм воспитания» муниципальной программы «Развитие образования Большеулуйского района»</t>
  </si>
  <si>
    <t>Финансовое обеспечение на частичную компенсацию расходов на повышение оплаты труда отдельным категориям работников бюджетной сферы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Большеулуйского района"</t>
  </si>
  <si>
    <t>0250027240</t>
  </si>
  <si>
    <t>Финансовое обеспечение на финансовое обеспечение (возмещение) расходных обязательств, связанных с увеличением с 1 июня 2022 года региональных выплат в рамках подпрограммы «Обеспечение реализации муниципальной программы и прочие мероприятия в области образования» муниципальной программы «Развитие образования Большеулуйского района»</t>
  </si>
  <si>
    <t>0250010340</t>
  </si>
  <si>
    <t>0510083010</t>
  </si>
  <si>
    <t>94,0</t>
  </si>
  <si>
    <t xml:space="preserve"> Мероприятие 4.                  Иные межбюджетные трансферты бюджетам муниципальных образований района на обеспечение первичных мер пожарной безопасности.</t>
  </si>
  <si>
    <t>0510074120</t>
  </si>
  <si>
    <t>540</t>
  </si>
  <si>
    <t>0530083040</t>
  </si>
  <si>
    <t>Мероприятие 2.Приобретение информационных, методических материалов для детей и молодежи, проведение занятий, лекций</t>
  </si>
  <si>
    <t>0530083050</t>
  </si>
  <si>
    <t>10,0</t>
  </si>
  <si>
    <t>810,0</t>
  </si>
  <si>
    <t>Мероприятие1.  Обслуживание, ремонт имеющейся аппаратуры системы централизованного оповещения ГО (АСЦО) населения Большеулуйского района</t>
  </si>
  <si>
    <t>0540083060</t>
  </si>
  <si>
    <t>800,0</t>
  </si>
  <si>
    <t>Мероприятие 2. Приобретение методических, учебных материалов по тематике области гражданской обороны, при возникновении чрезвычайных ситуаций, проведение лекций,занятий.</t>
  </si>
  <si>
    <t>0540083070</t>
  </si>
  <si>
    <r>
      <t xml:space="preserve">Подпрограмма 5. </t>
    </r>
    <r>
      <rPr>
        <sz val="10"/>
        <rFont val="Times New Roman"/>
        <family val="1"/>
        <charset val="204"/>
      </rPr>
      <t>Профилактика правонарушений.</t>
    </r>
  </si>
  <si>
    <t>Мероприятие1.  Приобретение формы и технических средств для деятельности добровольной народной дружины</t>
  </si>
  <si>
    <t xml:space="preserve">Субсидии бюджетам муниципальных образований Красноярского края на повышение оплаты труда отдельным категориям работников бюджетной сферы Красноярского края </t>
  </si>
  <si>
    <t>Обеспечение деятельности подведомственных учреждений</t>
  </si>
  <si>
    <t>0801</t>
  </si>
  <si>
    <t>0810000980</t>
  </si>
  <si>
    <t>611, 612</t>
  </si>
  <si>
    <t>0810010490</t>
  </si>
  <si>
    <t>0820084010</t>
  </si>
  <si>
    <t>0820084020</t>
  </si>
  <si>
    <t>0820084030</t>
  </si>
  <si>
    <t>0820084040</t>
  </si>
  <si>
    <t>Обеспечение деятельности (оказание услуг) подведомственных учреждений</t>
  </si>
  <si>
    <t>0820000980</t>
  </si>
  <si>
    <t>0820027240</t>
  </si>
  <si>
    <t>0820010480</t>
  </si>
  <si>
    <t>0830000980</t>
  </si>
  <si>
    <t>111, 119, 244, 247, 853</t>
  </si>
  <si>
    <t>Финансирование обеспечение на частичную компенсацию расходов на повышение оплаты труда отдельным категориям работников бюджетной сферы</t>
  </si>
  <si>
    <t>0830027240</t>
  </si>
  <si>
    <t>0830075190</t>
  </si>
  <si>
    <t>0840000980</t>
  </si>
  <si>
    <t>0840010490</t>
  </si>
  <si>
    <t>0804</t>
  </si>
  <si>
    <t>0840084050</t>
  </si>
  <si>
    <t>0840084070</t>
  </si>
  <si>
    <t>08400S4880</t>
  </si>
  <si>
    <t>Субсидия бюджетным учреждениям на государственную поддержку отрасли культура (поддержка лучших работников сельских учреждений культуры) за счет средств краевого бюджета</t>
  </si>
  <si>
    <t>084А255195</t>
  </si>
  <si>
    <t>Субсидия бюджетным учреждениям на государственную поддержку отрасли культура (поддержка лучших  сельских учреждений культуры) за счет средств краевого бюджета</t>
  </si>
  <si>
    <t>084А255196</t>
  </si>
  <si>
    <t xml:space="preserve">Мероприятие 1  Содержание автомобильных дорог общего пользования местного значения и искуственных сооружений </t>
  </si>
  <si>
    <t>1210088020</t>
  </si>
  <si>
    <t xml:space="preserve">Обеспечение  деятельности (оказание услуг) подведомственных учреждений </t>
  </si>
  <si>
    <t>0605</t>
  </si>
  <si>
    <t>Финансовое  обеспечение  мероприятия направленное на обустройство  мест накопления отходов(площадок) накопление отходов потребление и приобретение контейнеров</t>
  </si>
  <si>
    <t>04900S4630</t>
  </si>
  <si>
    <t>1890077490</t>
  </si>
  <si>
    <t>Субсидии субъектам малого и (или) среднего предпринимательства и физическим лицам применяющим специальный налоговый режим "Налог на профессиональный доход" на возмещение затрат при осуществлении предпринимательской деятельности в Большеулуйском районе</t>
  </si>
  <si>
    <t>Грантовая поддержка в форме субсидии субъектам малого и среднего предпринимательства на начало ведения предпринимательской деятельности в Большеулуйском районе</t>
  </si>
  <si>
    <t>11200S6680</t>
  </si>
  <si>
    <t>11200S6070</t>
  </si>
  <si>
    <t>Расходы &lt;*&gt; по МП за 2023 год, тыс. руб.</t>
  </si>
  <si>
    <t>40,0</t>
  </si>
  <si>
    <t>98,8</t>
  </si>
  <si>
    <t>610</t>
  </si>
  <si>
    <t>Финансовое обеспечение мероприятий по проведению независимой оценки качества условий оказания услуг учреждениями культуры</t>
  </si>
  <si>
    <t>0840084030</t>
  </si>
  <si>
    <t>Финансовое обеспечение мероприятий на проведение ремонта учреждения социальной сферы</t>
  </si>
  <si>
    <t>Мероприятия на создание условий для обеспечения услугами связи малочисленных и труднодоступных населенных пунктов Красноярского края</t>
  </si>
  <si>
    <t>0410</t>
  </si>
  <si>
    <t>0490276450</t>
  </si>
  <si>
    <t>1403</t>
  </si>
  <si>
    <t>Обеспечение возврата средств из бюджета района в связи с недостижением показателей результативности использования средств субсидии на развитие субъектов малого и среднего предпринимательства</t>
  </si>
  <si>
    <t>Обеспечение возврата средств из бюджета района в связи с недостижением показателей результативности использования средств субсидии на предоставление грантовой поддержки (на начало ведения предпринимательской деятельности)</t>
  </si>
  <si>
    <t>1120087050</t>
  </si>
  <si>
    <t>850</t>
  </si>
  <si>
    <t>1120087040</t>
  </si>
  <si>
    <t>1290088020</t>
  </si>
  <si>
    <t>Предоставление питания дошкольникам дошкольных образовательных организаций и обучающимся в муниципальных образовательных организациях, реализующих основные общеобразовательные программы, за счет средств родительской платы в рамках подпрограммы «Развитие дошкольного, общего образования детей» муниципальной программы «Развитие образования Большеулуйского района»</t>
  </si>
  <si>
    <t>02200S4700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</si>
  <si>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краевого бюджета в рамках подпрограммы «Развитие дошкольного, общего и дополнительного образования»муниципальной программы «Развитие образования Большеулуйского района»</t>
  </si>
  <si>
    <t xml:space="preserve">"Развитие физической культуры, спорта в Большеулуйском районе Красноярского края" </t>
  </si>
  <si>
    <t xml:space="preserve">"Реформирование  и модернизация жилищно-коммунального  хозяйства и  повышение  энергетической эффективности  в  Большеулуйском районе"   </t>
  </si>
  <si>
    <t>"Развитие субъектов малого и среднего предпринимательства в Большеулуйском районе"</t>
  </si>
  <si>
    <t>Мероприятие 1 Профилактика пожаров, первичные средства пожаротушения</t>
  </si>
  <si>
    <t>МКУ "Служба заказчика"</t>
  </si>
  <si>
    <t>об исполнении финансовых ресурсов, предусмотренных программами за 2024 год</t>
  </si>
  <si>
    <t>3548,1</t>
  </si>
  <si>
    <t>3443,7</t>
  </si>
  <si>
    <t>3030,1</t>
  </si>
  <si>
    <t>2780,6</t>
  </si>
  <si>
    <t>249,5</t>
  </si>
  <si>
    <t>92,7</t>
  </si>
  <si>
    <t>6,3</t>
  </si>
  <si>
    <r>
      <t xml:space="preserve">Программа. </t>
    </r>
    <r>
      <rPr>
        <sz val="10"/>
        <rFont val="Times New Roman"/>
        <family val="1"/>
        <charset val="204"/>
      </rPr>
      <t>Защита населения и территории Большеулуйского района от чрезвычайных ситуаций природного и техногенного характера</t>
    </r>
  </si>
  <si>
    <t>4755,4</t>
  </si>
  <si>
    <t>4 314,9</t>
  </si>
  <si>
    <t>90,7</t>
  </si>
  <si>
    <t>2252,0</t>
  </si>
  <si>
    <t>2212,0</t>
  </si>
  <si>
    <t>98,2</t>
  </si>
  <si>
    <t>7007,4</t>
  </si>
  <si>
    <t>6526,9</t>
  </si>
  <si>
    <t>53,9</t>
  </si>
  <si>
    <t>3755,3</t>
  </si>
  <si>
    <t>3661,0</t>
  </si>
  <si>
    <t>97,5</t>
  </si>
  <si>
    <t>2158,3</t>
  </si>
  <si>
    <t>5913,6</t>
  </si>
  <si>
    <t>5819,3</t>
  </si>
  <si>
    <t>98,4</t>
  </si>
  <si>
    <t>110,00</t>
  </si>
  <si>
    <t>80,0</t>
  </si>
  <si>
    <t>85,1</t>
  </si>
  <si>
    <t>97,2</t>
  </si>
  <si>
    <t>42,9</t>
  </si>
  <si>
    <t>44,1</t>
  </si>
  <si>
    <t>737,8</t>
  </si>
  <si>
    <t>736,5</t>
  </si>
  <si>
    <t>99,8</t>
  </si>
  <si>
    <t>2569,9</t>
  </si>
  <si>
    <t>2545,4</t>
  </si>
  <si>
    <t>99,0</t>
  </si>
  <si>
    <t>0,6</t>
  </si>
  <si>
    <t>0,4</t>
  </si>
  <si>
    <t>66,7</t>
  </si>
  <si>
    <t>112,0</t>
  </si>
  <si>
    <t>33,8</t>
  </si>
  <si>
    <t>0510027240</t>
  </si>
  <si>
    <t>648,6</t>
  </si>
  <si>
    <t>162,4</t>
  </si>
  <si>
    <t>1347,3</t>
  </si>
  <si>
    <t>70,1</t>
  </si>
  <si>
    <t>93,7</t>
  </si>
  <si>
    <t>53,7</t>
  </si>
  <si>
    <t>57,2</t>
  </si>
  <si>
    <t>163,8</t>
  </si>
  <si>
    <t>34,6</t>
  </si>
  <si>
    <t>70,0</t>
  </si>
  <si>
    <t>Мероприятие 2 Приобретение извещателей дымовых автономных отдельным категориям граждан</t>
  </si>
  <si>
    <t>05200S6750</t>
  </si>
  <si>
    <t>93,8</t>
  </si>
  <si>
    <t>3,75</t>
  </si>
  <si>
    <t>7,4</t>
  </si>
  <si>
    <t>9,2</t>
  </si>
  <si>
    <t>620,1</t>
  </si>
  <si>
    <t>76,5</t>
  </si>
  <si>
    <t>610,2</t>
  </si>
  <si>
    <t>76,3</t>
  </si>
  <si>
    <t>9,9</t>
  </si>
  <si>
    <t>99</t>
  </si>
  <si>
    <t xml:space="preserve">  </t>
  </si>
  <si>
    <t>42,8</t>
  </si>
  <si>
    <t>9350,3</t>
  </si>
  <si>
    <t>9160,6</t>
  </si>
  <si>
    <t>98,0</t>
  </si>
  <si>
    <t>7082,4</t>
  </si>
  <si>
    <t>16432,7</t>
  </si>
  <si>
    <t>16243,0</t>
  </si>
  <si>
    <t>330</t>
  </si>
  <si>
    <t>326</t>
  </si>
  <si>
    <t>330,0</t>
  </si>
  <si>
    <t>326,0</t>
  </si>
  <si>
    <t>7363,6</t>
  </si>
  <si>
    <t>7177,9</t>
  </si>
  <si>
    <t>810,4</t>
  </si>
  <si>
    <t>1408,4</t>
  </si>
  <si>
    <t>600,0</t>
  </si>
  <si>
    <t>2008,4</t>
  </si>
  <si>
    <t>672,0</t>
  </si>
  <si>
    <t>5000,0</t>
  </si>
  <si>
    <t>09100S4370</t>
  </si>
  <si>
    <t>0910074180</t>
  </si>
  <si>
    <t>0910010320</t>
  </si>
  <si>
    <t>Муниципальная программа "Развитие культуры Большеулуйского района"</t>
  </si>
  <si>
    <t>99,3 %</t>
  </si>
  <si>
    <t>100 %</t>
  </si>
  <si>
    <t>99,4 %</t>
  </si>
  <si>
    <t>98,7 %</t>
  </si>
  <si>
    <t xml:space="preserve"> 98,6%</t>
  </si>
  <si>
    <t>Финансовое обеспечение на частичную компенсацию  расходов на повышение  оплаты труда отдельным категориям  работников бюджетной сферы</t>
  </si>
  <si>
    <t>0810027240</t>
  </si>
  <si>
    <t>0 %</t>
  </si>
  <si>
    <t xml:space="preserve">60 242,6 </t>
  </si>
  <si>
    <t>100%</t>
  </si>
  <si>
    <t>Финансовое обеспечение мероприятий на обеспечение развития и укрепления МТБ домов культуры в населённых пунктах с числом жителей до 50 тысяч человек за счёт средств краевого бюджета</t>
  </si>
  <si>
    <t>08200S4720</t>
  </si>
  <si>
    <t>97%</t>
  </si>
  <si>
    <t>97,4 %</t>
  </si>
  <si>
    <t>97 %</t>
  </si>
  <si>
    <t>2523,3</t>
  </si>
  <si>
    <t>99 %</t>
  </si>
  <si>
    <t>Финансовое обеспечение мероприятий на комплектование книжных фондов библиотек за счет районого бюджета</t>
  </si>
  <si>
    <t>94,9 %</t>
  </si>
  <si>
    <t>33,3 %</t>
  </si>
  <si>
    <t>Субсидия на проведение и организацию мероприятия, посвященного 100 летнему юбилею Большеулуйского района</t>
  </si>
  <si>
    <t>0840084060</t>
  </si>
  <si>
    <t>0840027240</t>
  </si>
  <si>
    <t>Субсидия бюджетным учреждениям на государственную поддержку отрасли культуры  (модернизацию библиотек в части комплектования книжных фондов)</t>
  </si>
  <si>
    <t>0490034630</t>
  </si>
  <si>
    <t>Субсидии субъектам малого и среднего предпринимательства на реализацию инвестиционных проектов в приоритетных отраслях в Большеулуйском районе</t>
  </si>
  <si>
    <t>Финансовое обеспечение на увеличение размеров оплаты труда отдельным категориям работников бюджетной сферы Красноярского края</t>
  </si>
  <si>
    <t>1010010320</t>
  </si>
  <si>
    <t>Отдельное мероприятие на подготовку документов территориального планирования и градостроительного зонирования, на разработку документации по планировке территории</t>
  </si>
  <si>
    <t>199000000</t>
  </si>
  <si>
    <t>Программа "Развитие образования Большеулуйского района"</t>
  </si>
  <si>
    <t>Финансовое обеспечение мероприятий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за счет средств краевого бюджета в рамках подпрограммы «Развитие дошкольного, общего и дополнительного образования детей» муниципальной программы «Развитие образования Большеулуйского района»</t>
  </si>
  <si>
    <t>0200S5820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</si>
  <si>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</si>
  <si>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</si>
  <si>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Финансовое обеспечение  на увеличение размеров оплаты труда отдельным категориям работников бюджетной сферы Красноярского края в рамках подпрограммы «Развитие дошкольного, общего и дополнительного образования детей»  муниципальной программы «Развитие образования Большеулуйского района»</t>
  </si>
  <si>
    <t>0220010320</t>
  </si>
  <si>
    <t>Ежемесячное денежное вознаграждение советникам директоров по воспитанию и взаимодействию с детскими общественными объединениями в общественных организациях  в рамках подпрограммы «Развитие дошкольного, общего образования детей» муниципальной программы «Развитие образования Большеулуйского района»</t>
  </si>
  <si>
    <t>02202L0500</t>
  </si>
  <si>
    <t>022EВ51790</t>
  </si>
  <si>
    <t>02200L3030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</si>
  <si>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гос.программы Красноярского края "Развитие образования"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</si>
  <si>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</si>
  <si>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Финансовое обеспечение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«Развитие дошкольного, общего и дополнительного образования детей» муниципальной программы «Развитие образования Большеулуйского района»</t>
  </si>
  <si>
    <t>02200S8400</t>
  </si>
  <si>
    <t>Обеспечение мероприятий на создание условий для предоставления горячего питания обучающимся общеобразовательных учреждений за счет средств районного бюджета в рамках подпрограммы "Развитие дошкольного,общего и дополнительного образования детей " Муниципальной программы "Развитие образования Большеулуйского района"</t>
  </si>
  <si>
    <t>Финансовое обеспечение мероприятий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за счет средств краевого бюджета в рамках подпрограммы «Развитие дошкольного, общего и дополнительного образования» муниципальной программы «Развитие образования Большеулуйского района»</t>
  </si>
  <si>
    <t>022Е151720</t>
  </si>
  <si>
    <t>Финансовое обеспечение мероприятий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за счет средств районного бюджета в рамках подпрограммы «Развитие дошкольного, общего и дополнительного образования детей» муниципальной программы «Развитие образования Большеулуйского района»</t>
  </si>
  <si>
    <t>02200S5210</t>
  </si>
  <si>
    <t>Предоставление субсидии МБУДО "Большеулуйская ДЮСШ" на выполнение муниципального задания, в рамках подпрограммы «Развитие дошкольного, общего образования детей» муниципальной программы Большеулуйского района «Развитие образования Большеулуйского района»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</si>
  <si>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МБУДО "Большеулуйская ДЮСШ" в рамках подпрограммы «Развитие дошкольного, общего образования детей» муниципальной программы Большеулуйского района «Развитие образования Большеулуйского района»</t>
  </si>
  <si>
    <t>Финансовое обеспечение на частичную компенсацию расходов на повышение оплаты труда отдельным категориям работников бюджетной сферы в рамках подпрограммы "Развитие дошкольного, общего образования детей" муниципальной программы Большеулуйского района "Развитие образования Большеулуйского района"</t>
  </si>
  <si>
    <t>Финансовое обеспечение мероприятий на проведение и организацию мероприятия посвещенного 100 летнему юбилею Большеулуйского района в рамках подпрограммы "Обеспечение условий реализации программы и прочие мероприятия" муниципальной программы Большеулуйского района "Развитие культуры Большеулуйского района "</t>
  </si>
  <si>
    <t>Предоставление субсидии МБУДО «Большеулуйская ДЮСШ» на обеспечение функционирования системы персонифицированного финансирования дополнительного образования детей, в рамках подпрограммы «Развитие дошкольного, общего образования детей» муниципальной программы Большеулуйского района «развитие образования Большеулуйского района»</t>
  </si>
  <si>
    <t>02200008530</t>
  </si>
  <si>
    <t>Медицинское сопровождение детей во время проведения спортивных соревнований и при доставке в загородные оздоровительные лагеря в рамках подпрограммы «Развитие дошкольного, общего образования детей» муниципальной программы «Развитие образования Большеулуйского района»</t>
  </si>
  <si>
    <t>Премия Главы Большеулуйского района обучающимся за особые успехи в различных видов деятельности в рамках подпрограммы «Развитие дошкольного, общего образования детей» муниципальной программы «Развитие образования Большеулуйского района»</t>
  </si>
  <si>
    <t>0220081120</t>
  </si>
  <si>
    <t>Финансовое обеспечение на софинансирование организации и обеспечения бесплатным двухразовым питанием обучающихся с ограниченными возможностями здоровья в муниципальных общеобразовательных организациях за счёт средст районного бюджета в рамках подпрограммы «Развитие дошкольного, общего образования детей» муниципальной программы «Развитие образования Большеулуйского района»</t>
  </si>
  <si>
    <t>02200S5830</t>
  </si>
  <si>
    <t>Создание условий для закрепления педагогических кадров в образовательных учреждениях путём обеспечения социальной поддержки педагогов. Аренда жилой площади на территории района специалистов - педагогических работников (молодые специалисты, специалисты приехавшие в район из иных муниципалитетов). Единовременная денежная выплата молодым специалистам  в рамках подпрограммы «Развитие кадрового потенциала отрасли» муниципальной программы «Развитие образования Большеулуйского района»</t>
  </si>
  <si>
    <t>Участие в софинансировании в краевых программах по предоставлению субсидий бюджету муниципального образования из краевого бюджета на деятельность МБУ "Многопрофильный центр Большеулуйский"</t>
  </si>
  <si>
    <r>
      <rPr>
        <b/>
        <sz val="10"/>
        <rFont val="Times New Roman"/>
        <family val="1"/>
        <charset val="204"/>
      </rPr>
      <t>Подпрограмма 2</t>
    </r>
    <r>
      <rPr>
        <sz val="10"/>
        <rFont val="Times New Roman"/>
        <family val="1"/>
        <charset val="204"/>
      </rPr>
      <t xml:space="preserve"> "Развитие транспортного комплекса" </t>
    </r>
  </si>
  <si>
    <t>Муниципальная программа "Развитие транспортной системы"</t>
  </si>
  <si>
    <r>
      <rPr>
        <b/>
        <sz val="10"/>
        <rFont val="Times New Roman"/>
        <family val="1"/>
        <charset val="204"/>
      </rPr>
      <t xml:space="preserve">Подпрограмма 3  </t>
    </r>
    <r>
      <rPr>
        <sz val="10"/>
        <rFont val="Times New Roman"/>
        <family val="1"/>
        <charset val="204"/>
      </rPr>
      <t xml:space="preserve"> "Повышение безопасности дорожного движения в Большеулуйском районе Красноярского края"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</si>
</sst>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;[Red]0"/>
    <numFmt numFmtId="166" formatCode="0.0"/>
    <numFmt numFmtId="167" formatCode="?"/>
    <numFmt numFmtId="168" formatCode="#,##0.0"/>
    <numFmt numFmtId="169" formatCode="0.0%"/>
    <numFmt numFmtId="170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 Cyr"/>
    </font>
    <font>
      <b/>
      <sz val="10"/>
      <name val="Arial Cy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7">
    <xf numFmtId="0" fontId="0" fillId="0" borderId="0" xfId="0"/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49" fontId="4" fillId="0" borderId="9" xfId="0" applyNumberFormat="1" applyFont="1" applyBorder="1" applyAlignment="1">
      <alignment vertical="top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4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49" fontId="4" fillId="0" borderId="13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wrapText="1"/>
    </xf>
    <xf numFmtId="49" fontId="4" fillId="0" borderId="9" xfId="0" applyNumberFormat="1" applyFont="1" applyBorder="1" applyAlignment="1">
      <alignment wrapText="1"/>
    </xf>
    <xf numFmtId="0" fontId="0" fillId="0" borderId="0" xfId="0" applyFill="1"/>
    <xf numFmtId="0" fontId="7" fillId="0" borderId="9" xfId="0" applyFont="1" applyBorder="1" applyAlignment="1">
      <alignment wrapText="1"/>
    </xf>
    <xf numFmtId="49" fontId="16" fillId="3" borderId="9" xfId="0" applyNumberFormat="1" applyFont="1" applyFill="1" applyBorder="1" applyAlignment="1" applyProtection="1">
      <alignment horizontal="center" vertical="center" wrapText="1"/>
    </xf>
    <xf numFmtId="2" fontId="7" fillId="3" borderId="9" xfId="0" applyNumberFormat="1" applyFont="1" applyFill="1" applyBorder="1" applyAlignment="1">
      <alignment vertical="top" wrapText="1"/>
    </xf>
    <xf numFmtId="2" fontId="7" fillId="3" borderId="9" xfId="0" applyNumberFormat="1" applyFont="1" applyFill="1" applyBorder="1" applyAlignment="1">
      <alignment horizontal="center" vertical="top" wrapText="1"/>
    </xf>
    <xf numFmtId="2" fontId="16" fillId="3" borderId="9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49" fontId="16" fillId="4" borderId="9" xfId="0" applyNumberFormat="1" applyFont="1" applyFill="1" applyBorder="1" applyAlignment="1" applyProtection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top" wrapText="1"/>
    </xf>
    <xf numFmtId="0" fontId="7" fillId="4" borderId="9" xfId="0" applyNumberFormat="1" applyFont="1" applyFill="1" applyBorder="1" applyAlignment="1">
      <alignment horizontal="center" vertical="top" wrapText="1"/>
    </xf>
    <xf numFmtId="2" fontId="16" fillId="4" borderId="9" xfId="0" applyNumberFormat="1" applyFont="1" applyFill="1" applyBorder="1" applyAlignment="1">
      <alignment horizontal="center" vertical="top" wrapText="1"/>
    </xf>
    <xf numFmtId="2" fontId="7" fillId="4" borderId="9" xfId="0" applyNumberFormat="1" applyFont="1" applyFill="1" applyBorder="1" applyAlignment="1">
      <alignment vertical="top" wrapText="1"/>
    </xf>
    <xf numFmtId="2" fontId="16" fillId="4" borderId="9" xfId="0" applyNumberFormat="1" applyFont="1" applyFill="1" applyBorder="1" applyAlignment="1">
      <alignment vertical="top" wrapText="1"/>
    </xf>
    <xf numFmtId="0" fontId="7" fillId="0" borderId="9" xfId="0" applyNumberFormat="1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vertical="top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top" wrapText="1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12" xfId="0" applyNumberFormat="1" applyFont="1" applyBorder="1" applyAlignment="1">
      <alignment horizontal="center" vertical="top" wrapText="1"/>
    </xf>
    <xf numFmtId="2" fontId="7" fillId="0" borderId="12" xfId="0" applyNumberFormat="1" applyFont="1" applyBorder="1" applyAlignment="1">
      <alignment horizontal="center" vertical="top" wrapText="1"/>
    </xf>
    <xf numFmtId="0" fontId="7" fillId="0" borderId="12" xfId="0" applyNumberFormat="1" applyFont="1" applyBorder="1" applyAlignment="1">
      <alignment vertical="top" wrapText="1"/>
    </xf>
    <xf numFmtId="0" fontId="16" fillId="4" borderId="12" xfId="0" applyNumberFormat="1" applyFont="1" applyFill="1" applyBorder="1" applyAlignment="1">
      <alignment vertical="top" wrapText="1"/>
    </xf>
    <xf numFmtId="2" fontId="7" fillId="4" borderId="2" xfId="0" applyNumberFormat="1" applyFont="1" applyFill="1" applyBorder="1" applyAlignment="1">
      <alignment horizontal="center" vertical="top" wrapText="1"/>
    </xf>
    <xf numFmtId="0" fontId="7" fillId="4" borderId="12" xfId="0" applyNumberFormat="1" applyFont="1" applyFill="1" applyBorder="1" applyAlignment="1">
      <alignment horizontal="center" vertical="top" wrapText="1"/>
    </xf>
    <xf numFmtId="2" fontId="7" fillId="4" borderId="12" xfId="0" applyNumberFormat="1" applyFont="1" applyFill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2" fontId="7" fillId="5" borderId="9" xfId="0" applyNumberFormat="1" applyFont="1" applyFill="1" applyBorder="1" applyAlignment="1">
      <alignment vertical="top" wrapText="1"/>
    </xf>
    <xf numFmtId="0" fontId="7" fillId="0" borderId="9" xfId="0" applyNumberFormat="1" applyFont="1" applyBorder="1" applyAlignment="1">
      <alignment vertical="top" wrapText="1"/>
    </xf>
    <xf numFmtId="49" fontId="7" fillId="0" borderId="9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49" fontId="7" fillId="6" borderId="9" xfId="0" applyNumberFormat="1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vertical="top" wrapText="1"/>
    </xf>
    <xf numFmtId="2" fontId="16" fillId="6" borderId="9" xfId="0" applyNumberFormat="1" applyFont="1" applyFill="1" applyBorder="1" applyAlignment="1">
      <alignment horizontal="center" vertical="top" wrapText="1"/>
    </xf>
    <xf numFmtId="0" fontId="16" fillId="6" borderId="9" xfId="0" applyNumberFormat="1" applyFont="1" applyFill="1" applyBorder="1" applyAlignment="1">
      <alignment horizontal="center" vertical="top" wrapText="1"/>
    </xf>
    <xf numFmtId="2" fontId="7" fillId="6" borderId="9" xfId="0" applyNumberFormat="1" applyFont="1" applyFill="1" applyBorder="1" applyAlignment="1">
      <alignment horizontal="center" vertical="top" wrapText="1"/>
    </xf>
    <xf numFmtId="0" fontId="7" fillId="6" borderId="9" xfId="0" applyNumberFormat="1" applyFont="1" applyFill="1" applyBorder="1" applyAlignment="1">
      <alignment horizontal="center" vertical="top" wrapText="1"/>
    </xf>
    <xf numFmtId="2" fontId="16" fillId="6" borderId="9" xfId="0" applyNumberFormat="1" applyFont="1" applyFill="1" applyBorder="1" applyAlignment="1">
      <alignment vertical="top" wrapText="1"/>
    </xf>
    <xf numFmtId="2" fontId="7" fillId="0" borderId="9" xfId="0" applyNumberFormat="1" applyFont="1" applyFill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horizontal="center" vertical="top" wrapText="1"/>
    </xf>
    <xf numFmtId="2" fontId="7" fillId="0" borderId="9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0" fillId="2" borderId="0" xfId="0" applyFill="1"/>
    <xf numFmtId="166" fontId="4" fillId="0" borderId="9" xfId="0" applyNumberFormat="1" applyFont="1" applyBorder="1" applyAlignment="1">
      <alignment wrapText="1"/>
    </xf>
    <xf numFmtId="166" fontId="5" fillId="0" borderId="9" xfId="0" applyNumberFormat="1" applyFont="1" applyBorder="1" applyAlignment="1">
      <alignment wrapText="1"/>
    </xf>
    <xf numFmtId="49" fontId="5" fillId="0" borderId="9" xfId="0" applyNumberFormat="1" applyFont="1" applyBorder="1" applyAlignment="1">
      <alignment wrapText="1"/>
    </xf>
    <xf numFmtId="0" fontId="4" fillId="7" borderId="9" xfId="0" applyFont="1" applyFill="1" applyBorder="1" applyAlignment="1">
      <alignment wrapText="1"/>
    </xf>
    <xf numFmtId="49" fontId="4" fillId="7" borderId="9" xfId="0" applyNumberFormat="1" applyFont="1" applyFill="1" applyBorder="1" applyAlignment="1" applyProtection="1">
      <alignment horizontal="center" vertical="center" wrapText="1"/>
    </xf>
    <xf numFmtId="49" fontId="8" fillId="7" borderId="9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wrapText="1"/>
    </xf>
    <xf numFmtId="0" fontId="8" fillId="7" borderId="9" xfId="0" applyFont="1" applyFill="1" applyBorder="1" applyAlignment="1">
      <alignment wrapText="1"/>
    </xf>
    <xf numFmtId="0" fontId="4" fillId="0" borderId="12" xfId="0" applyFont="1" applyBorder="1" applyAlignment="1">
      <alignment horizontal="left" vertical="top" wrapText="1"/>
    </xf>
    <xf numFmtId="0" fontId="0" fillId="0" borderId="9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9" xfId="0" applyNumberFormat="1" applyFont="1" applyBorder="1" applyAlignment="1" applyProtection="1">
      <alignment horizontal="left" vertical="center" wrapText="1"/>
    </xf>
    <xf numFmtId="49" fontId="4" fillId="7" borderId="9" xfId="0" applyNumberFormat="1" applyFont="1" applyFill="1" applyBorder="1" applyAlignment="1" applyProtection="1">
      <alignment horizontal="left" vertical="center" wrapText="1"/>
    </xf>
    <xf numFmtId="167" fontId="4" fillId="7" borderId="9" xfId="0" applyNumberFormat="1" applyFont="1" applyFill="1" applyBorder="1" applyAlignment="1" applyProtection="1">
      <alignment horizontal="left" vertical="center" wrapText="1"/>
    </xf>
    <xf numFmtId="49" fontId="4" fillId="7" borderId="4" xfId="0" applyNumberFormat="1" applyFont="1" applyFill="1" applyBorder="1" applyAlignment="1" applyProtection="1">
      <alignment horizontal="left" vertical="center" wrapText="1"/>
    </xf>
    <xf numFmtId="49" fontId="8" fillId="7" borderId="9" xfId="0" applyNumberFormat="1" applyFont="1" applyFill="1" applyBorder="1" applyAlignment="1" applyProtection="1">
      <alignment horizontal="left" vertical="center" wrapText="1"/>
    </xf>
    <xf numFmtId="167" fontId="8" fillId="7" borderId="9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top"/>
    </xf>
    <xf numFmtId="165" fontId="4" fillId="0" borderId="9" xfId="0" applyNumberFormat="1" applyFont="1" applyBorder="1" applyAlignment="1">
      <alignment wrapText="1"/>
    </xf>
    <xf numFmtId="0" fontId="8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left" wrapText="1"/>
    </xf>
    <xf numFmtId="49" fontId="8" fillId="0" borderId="9" xfId="0" applyNumberFormat="1" applyFont="1" applyBorder="1" applyAlignment="1">
      <alignment vertical="top" wrapText="1"/>
    </xf>
    <xf numFmtId="0" fontId="4" fillId="0" borderId="9" xfId="0" applyFont="1" applyFill="1" applyBorder="1" applyAlignment="1">
      <alignment horizontal="center" vertical="top" wrapText="1"/>
    </xf>
    <xf numFmtId="166" fontId="8" fillId="0" borderId="9" xfId="0" applyNumberFormat="1" applyFont="1" applyBorder="1" applyAlignment="1">
      <alignment wrapText="1"/>
    </xf>
    <xf numFmtId="9" fontId="8" fillId="0" borderId="9" xfId="0" applyNumberFormat="1" applyFont="1" applyBorder="1" applyAlignment="1">
      <alignment wrapText="1"/>
    </xf>
    <xf numFmtId="2" fontId="8" fillId="0" borderId="9" xfId="0" applyNumberFormat="1" applyFont="1" applyBorder="1" applyAlignment="1">
      <alignment wrapText="1"/>
    </xf>
    <xf numFmtId="169" fontId="8" fillId="0" borderId="9" xfId="0" applyNumberFormat="1" applyFont="1" applyBorder="1" applyAlignment="1">
      <alignment wrapText="1"/>
    </xf>
    <xf numFmtId="49" fontId="5" fillId="0" borderId="9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17" fillId="0" borderId="9" xfId="0" applyFont="1" applyBorder="1" applyAlignment="1">
      <alignment wrapText="1"/>
    </xf>
    <xf numFmtId="2" fontId="17" fillId="0" borderId="9" xfId="0" applyNumberFormat="1" applyFont="1" applyBorder="1" applyAlignment="1">
      <alignment wrapText="1"/>
    </xf>
    <xf numFmtId="166" fontId="17" fillId="0" borderId="9" xfId="0" applyNumberFormat="1" applyFont="1" applyBorder="1" applyAlignment="1">
      <alignment wrapText="1"/>
    </xf>
    <xf numFmtId="9" fontId="17" fillId="0" borderId="9" xfId="0" applyNumberFormat="1" applyFont="1" applyBorder="1" applyAlignment="1">
      <alignment wrapText="1"/>
    </xf>
    <xf numFmtId="0" fontId="4" fillId="0" borderId="9" xfId="0" applyFont="1" applyBorder="1" applyAlignment="1">
      <alignment horizontal="right" wrapText="1"/>
    </xf>
    <xf numFmtId="166" fontId="5" fillId="0" borderId="9" xfId="0" applyNumberFormat="1" applyFont="1" applyBorder="1" applyAlignment="1">
      <alignment horizontal="right" wrapText="1"/>
    </xf>
    <xf numFmtId="9" fontId="5" fillId="0" borderId="9" xfId="0" applyNumberFormat="1" applyFont="1" applyBorder="1" applyAlignment="1">
      <alignment horizontal="right" wrapText="1"/>
    </xf>
    <xf numFmtId="9" fontId="5" fillId="0" borderId="9" xfId="0" applyNumberFormat="1" applyFont="1" applyBorder="1" applyAlignment="1">
      <alignment wrapText="1"/>
    </xf>
    <xf numFmtId="2" fontId="5" fillId="0" borderId="9" xfId="0" applyNumberFormat="1" applyFont="1" applyBorder="1" applyAlignment="1">
      <alignment horizontal="right" wrapText="1"/>
    </xf>
    <xf numFmtId="10" fontId="5" fillId="0" borderId="9" xfId="0" applyNumberFormat="1" applyFont="1" applyBorder="1" applyAlignment="1">
      <alignment horizontal="right" wrapText="1"/>
    </xf>
    <xf numFmtId="2" fontId="5" fillId="0" borderId="9" xfId="0" applyNumberFormat="1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right" wrapText="1"/>
    </xf>
    <xf numFmtId="9" fontId="4" fillId="0" borderId="9" xfId="0" applyNumberFormat="1" applyFont="1" applyBorder="1" applyAlignment="1">
      <alignment horizontal="center" wrapText="1"/>
    </xf>
    <xf numFmtId="49" fontId="11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49" fontId="17" fillId="0" borderId="9" xfId="0" applyNumberFormat="1" applyFont="1" applyBorder="1" applyAlignment="1">
      <alignment horizontal="center" vertical="center" wrapText="1"/>
    </xf>
    <xf numFmtId="0" fontId="4" fillId="7" borderId="9" xfId="0" applyNumberFormat="1" applyFont="1" applyFill="1" applyBorder="1" applyAlignment="1">
      <alignment horizontal="left" vertical="center" wrapText="1"/>
    </xf>
    <xf numFmtId="168" fontId="4" fillId="7" borderId="9" xfId="2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7" borderId="9" xfId="0" applyNumberFormat="1" applyFont="1" applyFill="1" applyBorder="1" applyAlignment="1">
      <alignment horizontal="center" wrapText="1"/>
    </xf>
    <xf numFmtId="49" fontId="4" fillId="7" borderId="9" xfId="0" applyNumberFormat="1" applyFont="1" applyFill="1" applyBorder="1" applyAlignment="1">
      <alignment wrapText="1"/>
    </xf>
    <xf numFmtId="0" fontId="8" fillId="0" borderId="9" xfId="0" applyFont="1" applyBorder="1" applyAlignment="1">
      <alignment horizontal="left" vertical="center" wrapText="1"/>
    </xf>
    <xf numFmtId="170" fontId="8" fillId="0" borderId="9" xfId="0" applyNumberFormat="1" applyFont="1" applyBorder="1" applyAlignment="1">
      <alignment wrapText="1"/>
    </xf>
    <xf numFmtId="0" fontId="17" fillId="0" borderId="9" xfId="0" applyFont="1" applyBorder="1" applyAlignment="1">
      <alignment horizontal="right" wrapText="1"/>
    </xf>
    <xf numFmtId="0" fontId="20" fillId="0" borderId="9" xfId="0" applyFont="1" applyBorder="1" applyAlignment="1">
      <alignment vertical="center" wrapText="1"/>
    </xf>
    <xf numFmtId="2" fontId="17" fillId="0" borderId="9" xfId="0" applyNumberFormat="1" applyFont="1" applyBorder="1" applyAlignment="1">
      <alignment horizontal="right" wrapText="1"/>
    </xf>
    <xf numFmtId="166" fontId="17" fillId="0" borderId="9" xfId="0" applyNumberFormat="1" applyFont="1" applyBorder="1" applyAlignment="1">
      <alignment horizontal="right" wrapText="1"/>
    </xf>
    <xf numFmtId="0" fontId="8" fillId="0" borderId="9" xfId="0" applyFont="1" applyBorder="1" applyAlignment="1">
      <alignment horizontal="right" wrapText="1"/>
    </xf>
    <xf numFmtId="49" fontId="4" fillId="7" borderId="9" xfId="0" applyNumberFormat="1" applyFont="1" applyFill="1" applyBorder="1" applyAlignment="1">
      <alignment vertical="top" wrapText="1"/>
    </xf>
    <xf numFmtId="0" fontId="4" fillId="7" borderId="9" xfId="0" applyNumberFormat="1" applyFont="1" applyFill="1" applyBorder="1" applyAlignment="1">
      <alignment horizontal="center" wrapText="1"/>
    </xf>
    <xf numFmtId="49" fontId="8" fillId="7" borderId="9" xfId="0" applyNumberFormat="1" applyFont="1" applyFill="1" applyBorder="1" applyAlignment="1">
      <alignment vertical="top" wrapText="1"/>
    </xf>
    <xf numFmtId="0" fontId="11" fillId="0" borderId="9" xfId="0" applyFont="1" applyBorder="1" applyAlignment="1">
      <alignment wrapText="1"/>
    </xf>
    <xf numFmtId="49" fontId="11" fillId="0" borderId="9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0" fontId="8" fillId="0" borderId="9" xfId="0" applyFont="1" applyBorder="1" applyAlignment="1">
      <alignment horizontal="left" vertical="top" wrapText="1"/>
    </xf>
    <xf numFmtId="0" fontId="8" fillId="7" borderId="9" xfId="0" applyFont="1" applyFill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right" wrapText="1"/>
    </xf>
    <xf numFmtId="165" fontId="8" fillId="0" borderId="9" xfId="0" applyNumberFormat="1" applyFont="1" applyBorder="1" applyAlignment="1">
      <alignment horizontal="right" wrapText="1"/>
    </xf>
    <xf numFmtId="49" fontId="17" fillId="0" borderId="9" xfId="0" applyNumberFormat="1" applyFont="1" applyBorder="1" applyAlignment="1">
      <alignment horizontal="right" wrapText="1"/>
    </xf>
    <xf numFmtId="165" fontId="4" fillId="0" borderId="9" xfId="0" applyNumberFormat="1" applyFont="1" applyBorder="1" applyAlignment="1">
      <alignment horizontal="right" wrapText="1"/>
    </xf>
    <xf numFmtId="49" fontId="4" fillId="0" borderId="9" xfId="0" applyNumberFormat="1" applyFont="1" applyBorder="1" applyAlignment="1">
      <alignment horizontal="right" wrapText="1"/>
    </xf>
    <xf numFmtId="0" fontId="12" fillId="0" borderId="9" xfId="0" applyFont="1" applyFill="1" applyBorder="1" applyAlignment="1">
      <alignment horizontal="right"/>
    </xf>
    <xf numFmtId="166" fontId="12" fillId="0" borderId="9" xfId="0" applyNumberFormat="1" applyFont="1" applyFill="1" applyBorder="1" applyAlignment="1">
      <alignment horizontal="right"/>
    </xf>
    <xf numFmtId="166" fontId="4" fillId="0" borderId="9" xfId="0" applyNumberFormat="1" applyFont="1" applyBorder="1" applyAlignment="1">
      <alignment horizontal="right" wrapText="1"/>
    </xf>
    <xf numFmtId="2" fontId="4" fillId="0" borderId="9" xfId="0" applyNumberFormat="1" applyFont="1" applyBorder="1" applyAlignment="1">
      <alignment horizontal="right" wrapText="1"/>
    </xf>
    <xf numFmtId="1" fontId="4" fillId="0" borderId="9" xfId="0" applyNumberFormat="1" applyFont="1" applyBorder="1" applyAlignment="1">
      <alignment horizontal="right" wrapText="1"/>
    </xf>
    <xf numFmtId="1" fontId="5" fillId="0" borderId="9" xfId="0" applyNumberFormat="1" applyFont="1" applyBorder="1" applyAlignment="1">
      <alignment horizontal="right" wrapText="1"/>
    </xf>
    <xf numFmtId="2" fontId="8" fillId="0" borderId="9" xfId="0" applyNumberFormat="1" applyFont="1" applyBorder="1" applyAlignment="1">
      <alignment horizontal="right" wrapText="1"/>
    </xf>
    <xf numFmtId="1" fontId="17" fillId="0" borderId="9" xfId="0" applyNumberFormat="1" applyFont="1" applyBorder="1" applyAlignment="1">
      <alignment horizontal="right" wrapText="1"/>
    </xf>
    <xf numFmtId="2" fontId="21" fillId="0" borderId="9" xfId="0" applyNumberFormat="1" applyFont="1" applyBorder="1" applyAlignment="1">
      <alignment horizontal="right" wrapText="1"/>
    </xf>
    <xf numFmtId="2" fontId="4" fillId="0" borderId="9" xfId="0" applyNumberFormat="1" applyFont="1" applyFill="1" applyBorder="1" applyAlignment="1">
      <alignment horizontal="right" wrapText="1"/>
    </xf>
    <xf numFmtId="166" fontId="5" fillId="0" borderId="9" xfId="0" applyNumberFormat="1" applyFont="1" applyFill="1" applyBorder="1" applyAlignment="1">
      <alignment horizontal="right" wrapText="1"/>
    </xf>
    <xf numFmtId="166" fontId="17" fillId="0" borderId="9" xfId="0" applyNumberFormat="1" applyFont="1" applyFill="1" applyBorder="1" applyAlignment="1">
      <alignment horizontal="right" wrapText="1"/>
    </xf>
    <xf numFmtId="0" fontId="0" fillId="0" borderId="9" xfId="0" applyBorder="1" applyAlignment="1">
      <alignment horizontal="right"/>
    </xf>
    <xf numFmtId="166" fontId="8" fillId="0" borderId="9" xfId="0" applyNumberFormat="1" applyFont="1" applyBorder="1" applyAlignment="1">
      <alignment horizontal="right" wrapText="1"/>
    </xf>
    <xf numFmtId="0" fontId="11" fillId="0" borderId="9" xfId="0" applyFont="1" applyBorder="1" applyAlignment="1">
      <alignment horizontal="right"/>
    </xf>
    <xf numFmtId="166" fontId="8" fillId="0" borderId="9" xfId="0" applyNumberFormat="1" applyFont="1" applyFill="1" applyBorder="1" applyAlignment="1">
      <alignment horizontal="right" wrapText="1"/>
    </xf>
    <xf numFmtId="2" fontId="17" fillId="0" borderId="9" xfId="0" applyNumberFormat="1" applyFont="1" applyFill="1" applyBorder="1" applyAlignment="1">
      <alignment horizontal="right" wrapText="1"/>
    </xf>
    <xf numFmtId="166" fontId="4" fillId="0" borderId="9" xfId="0" applyNumberFormat="1" applyFont="1" applyFill="1" applyBorder="1" applyAlignment="1">
      <alignment horizontal="right" wrapText="1"/>
    </xf>
    <xf numFmtId="166" fontId="9" fillId="0" borderId="9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right" wrapText="1"/>
    </xf>
    <xf numFmtId="168" fontId="8" fillId="0" borderId="9" xfId="0" applyNumberFormat="1" applyFont="1" applyFill="1" applyBorder="1" applyAlignment="1">
      <alignment horizontal="right" wrapText="1"/>
    </xf>
    <xf numFmtId="0" fontId="15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 wrapText="1"/>
    </xf>
    <xf numFmtId="168" fontId="4" fillId="0" borderId="9" xfId="0" applyNumberFormat="1" applyFont="1" applyFill="1" applyBorder="1" applyAlignment="1">
      <alignment horizontal="right" wrapText="1"/>
    </xf>
    <xf numFmtId="0" fontId="13" fillId="0" borderId="9" xfId="0" applyFont="1" applyFill="1" applyBorder="1" applyAlignment="1">
      <alignment horizontal="right"/>
    </xf>
    <xf numFmtId="4" fontId="4" fillId="0" borderId="9" xfId="0" applyNumberFormat="1" applyFont="1" applyBorder="1" applyAlignment="1">
      <alignment horizontal="right" wrapText="1"/>
    </xf>
    <xf numFmtId="4" fontId="4" fillId="0" borderId="9" xfId="0" applyNumberFormat="1" applyFont="1" applyFill="1" applyBorder="1" applyAlignment="1">
      <alignment horizontal="right" wrapText="1"/>
    </xf>
    <xf numFmtId="49" fontId="8" fillId="0" borderId="4" xfId="0" applyNumberFormat="1" applyFont="1" applyBorder="1" applyAlignment="1">
      <alignment horizontal="right" wrapText="1"/>
    </xf>
    <xf numFmtId="0" fontId="14" fillId="0" borderId="9" xfId="0" applyFont="1" applyBorder="1" applyAlignment="1">
      <alignment horizontal="right"/>
    </xf>
    <xf numFmtId="49" fontId="8" fillId="0" borderId="8" xfId="0" applyNumberFormat="1" applyFont="1" applyBorder="1" applyAlignment="1">
      <alignment horizontal="right" wrapText="1"/>
    </xf>
    <xf numFmtId="49" fontId="4" fillId="0" borderId="4" xfId="0" applyNumberFormat="1" applyFont="1" applyBorder="1" applyAlignment="1">
      <alignment horizontal="right" wrapText="1"/>
    </xf>
    <xf numFmtId="49" fontId="4" fillId="0" borderId="8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49" fontId="4" fillId="0" borderId="3" xfId="0" applyNumberFormat="1" applyFont="1" applyBorder="1" applyAlignment="1">
      <alignment horizontal="right" wrapText="1"/>
    </xf>
    <xf numFmtId="49" fontId="4" fillId="0" borderId="13" xfId="0" applyNumberFormat="1" applyFont="1" applyBorder="1" applyAlignment="1">
      <alignment horizontal="right" wrapText="1"/>
    </xf>
    <xf numFmtId="49" fontId="4" fillId="0" borderId="15" xfId="0" applyNumberFormat="1" applyFont="1" applyBorder="1" applyAlignment="1">
      <alignment horizontal="right" wrapText="1"/>
    </xf>
    <xf numFmtId="49" fontId="4" fillId="0" borderId="16" xfId="0" applyNumberFormat="1" applyFont="1" applyBorder="1" applyAlignment="1">
      <alignment horizontal="right" wrapText="1"/>
    </xf>
    <xf numFmtId="49" fontId="4" fillId="0" borderId="14" xfId="0" applyNumberFormat="1" applyFont="1" applyBorder="1" applyAlignment="1">
      <alignment horizontal="right" wrapText="1"/>
    </xf>
    <xf numFmtId="49" fontId="4" fillId="7" borderId="9" xfId="0" applyNumberFormat="1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10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2" xfId="0" applyFont="1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4" fillId="0" borderId="1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right" wrapText="1"/>
    </xf>
    <xf numFmtId="166" fontId="0" fillId="0" borderId="12" xfId="0" applyNumberFormat="1" applyBorder="1" applyAlignment="1">
      <alignment horizontal="right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right" wrapText="1"/>
    </xf>
    <xf numFmtId="0" fontId="5" fillId="0" borderId="12" xfId="0" applyFont="1" applyBorder="1" applyAlignment="1">
      <alignment horizontal="right" wrapText="1"/>
    </xf>
    <xf numFmtId="166" fontId="5" fillId="0" borderId="12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49" fontId="4" fillId="7" borderId="2" xfId="0" applyNumberFormat="1" applyFont="1" applyFill="1" applyBorder="1" applyAlignment="1">
      <alignment horizontal="left" vertical="top" wrapText="1"/>
    </xf>
    <xf numFmtId="49" fontId="4" fillId="7" borderId="6" xfId="0" applyNumberFormat="1" applyFont="1" applyFill="1" applyBorder="1" applyAlignment="1">
      <alignment horizontal="left" vertical="top" wrapText="1"/>
    </xf>
    <xf numFmtId="49" fontId="4" fillId="7" borderId="12" xfId="0" applyNumberFormat="1" applyFont="1" applyFill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center" vertical="top" wrapText="1"/>
    </xf>
    <xf numFmtId="2" fontId="7" fillId="0" borderId="12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2" fontId="7" fillId="0" borderId="6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6" xfId="0" applyNumberFormat="1" applyFont="1" applyBorder="1" applyAlignment="1">
      <alignment horizontal="center" vertical="top" wrapText="1"/>
    </xf>
    <xf numFmtId="0" fontId="7" fillId="0" borderId="12" xfId="0" applyNumberFormat="1" applyFont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2" fontId="7" fillId="0" borderId="12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7" fillId="0" borderId="6" xfId="0" applyNumberFormat="1" applyFont="1" applyFill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center" vertical="top" wrapText="1"/>
    </xf>
    <xf numFmtId="2" fontId="7" fillId="0" borderId="6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49" fontId="8" fillId="7" borderId="9" xfId="0" applyNumberFormat="1" applyFont="1" applyFill="1" applyBorder="1" applyAlignment="1">
      <alignment horizontal="center" wrapText="1"/>
    </xf>
    <xf numFmtId="49" fontId="5" fillId="7" borderId="9" xfId="0" applyNumberFormat="1" applyFont="1" applyFill="1" applyBorder="1" applyAlignment="1">
      <alignment wrapText="1"/>
    </xf>
    <xf numFmtId="0" fontId="8" fillId="0" borderId="9" xfId="0" applyNumberFormat="1" applyFont="1" applyFill="1" applyBorder="1" applyAlignment="1">
      <alignment horizontal="center" vertical="center" wrapText="1"/>
    </xf>
    <xf numFmtId="166" fontId="8" fillId="0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49" fontId="7" fillId="0" borderId="9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top" wrapText="1"/>
    </xf>
    <xf numFmtId="168" fontId="4" fillId="0" borderId="9" xfId="0" applyNumberFormat="1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4" fillId="0" borderId="12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2" fontId="8" fillId="0" borderId="9" xfId="0" applyNumberFormat="1" applyFont="1" applyFill="1" applyBorder="1" applyAlignment="1">
      <alignment horizontal="right" wrapText="1"/>
    </xf>
    <xf numFmtId="4" fontId="4" fillId="7" borderId="9" xfId="0" applyNumberFormat="1" applyFont="1" applyFill="1" applyBorder="1" applyAlignment="1">
      <alignment wrapText="1"/>
    </xf>
    <xf numFmtId="4" fontId="8" fillId="7" borderId="9" xfId="0" applyNumberFormat="1" applyFont="1" applyFill="1" applyBorder="1" applyAlignment="1">
      <alignment wrapText="1"/>
    </xf>
    <xf numFmtId="2" fontId="4" fillId="7" borderId="9" xfId="0" applyNumberFormat="1" applyFont="1" applyFill="1" applyBorder="1" applyAlignment="1">
      <alignment wrapText="1"/>
    </xf>
    <xf numFmtId="4" fontId="22" fillId="7" borderId="9" xfId="0" applyNumberFormat="1" applyFont="1" applyFill="1" applyBorder="1" applyAlignment="1" applyProtection="1">
      <alignment horizontal="right" vertical="center" wrapText="1"/>
    </xf>
    <xf numFmtId="168" fontId="4" fillId="7" borderId="9" xfId="0" applyNumberFormat="1" applyFont="1" applyFill="1" applyBorder="1" applyAlignment="1">
      <alignment horizontal="right" vertical="center" wrapText="1"/>
    </xf>
    <xf numFmtId="164" fontId="4" fillId="7" borderId="9" xfId="1" applyFont="1" applyFill="1" applyBorder="1" applyAlignment="1" applyProtection="1">
      <alignment horizontal="center" vertical="center" wrapText="1"/>
    </xf>
    <xf numFmtId="2" fontId="4" fillId="7" borderId="9" xfId="0" applyNumberFormat="1" applyFont="1" applyFill="1" applyBorder="1" applyAlignment="1" applyProtection="1">
      <alignment horizontal="center" vertical="center" wrapText="1"/>
    </xf>
    <xf numFmtId="2" fontId="4" fillId="7" borderId="9" xfId="1" applyNumberFormat="1" applyFont="1" applyFill="1" applyBorder="1" applyAlignment="1" applyProtection="1">
      <alignment horizontal="right" vertical="center" wrapText="1"/>
    </xf>
    <xf numFmtId="164" fontId="4" fillId="7" borderId="9" xfId="1" applyFont="1" applyFill="1" applyBorder="1" applyAlignment="1" applyProtection="1">
      <alignment horizontal="right" vertical="center" wrapText="1"/>
    </xf>
    <xf numFmtId="164" fontId="22" fillId="7" borderId="9" xfId="1" applyFont="1" applyFill="1" applyBorder="1" applyAlignment="1" applyProtection="1">
      <alignment horizontal="right" vertical="center" wrapText="1"/>
    </xf>
    <xf numFmtId="2" fontId="22" fillId="7" borderId="9" xfId="0" applyNumberFormat="1" applyFont="1" applyFill="1" applyBorder="1" applyAlignment="1" applyProtection="1">
      <alignment horizontal="right" vertical="center" wrapText="1"/>
    </xf>
    <xf numFmtId="168" fontId="22" fillId="7" borderId="9" xfId="0" applyNumberFormat="1" applyFont="1" applyFill="1" applyBorder="1" applyAlignment="1" applyProtection="1">
      <alignment horizontal="right" vertical="center" wrapText="1"/>
    </xf>
    <xf numFmtId="166" fontId="22" fillId="7" borderId="9" xfId="0" applyNumberFormat="1" applyFont="1" applyFill="1" applyBorder="1" applyAlignment="1" applyProtection="1">
      <alignment horizontal="right" vertical="center" wrapText="1"/>
    </xf>
    <xf numFmtId="168" fontId="4" fillId="7" borderId="9" xfId="0" applyNumberFormat="1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167" fontId="4" fillId="7" borderId="4" xfId="0" applyNumberFormat="1" applyFont="1" applyFill="1" applyBorder="1" applyAlignment="1" applyProtection="1">
      <alignment horizontal="left" vertical="center" wrapText="1"/>
    </xf>
    <xf numFmtId="4" fontId="23" fillId="7" borderId="9" xfId="0" applyNumberFormat="1" applyFont="1" applyFill="1" applyBorder="1" applyAlignment="1" applyProtection="1">
      <alignment horizontal="right" vertical="center" wrapText="1"/>
    </xf>
    <xf numFmtId="2" fontId="23" fillId="7" borderId="9" xfId="0" applyNumberFormat="1" applyFont="1" applyFill="1" applyBorder="1" applyAlignment="1" applyProtection="1">
      <alignment horizontal="right" vertical="center" wrapText="1"/>
    </xf>
    <xf numFmtId="168" fontId="8" fillId="7" borderId="9" xfId="0" applyNumberFormat="1" applyFont="1" applyFill="1" applyBorder="1" applyAlignment="1">
      <alignment horizontal="right" vertical="center" wrapText="1"/>
    </xf>
    <xf numFmtId="2" fontId="8" fillId="7" borderId="9" xfId="0" applyNumberFormat="1" applyFont="1" applyFill="1" applyBorder="1" applyAlignment="1" applyProtection="1">
      <alignment horizontal="center" vertical="center" wrapText="1"/>
    </xf>
    <xf numFmtId="49" fontId="4" fillId="7" borderId="2" xfId="0" applyNumberFormat="1" applyFont="1" applyFill="1" applyBorder="1" applyAlignment="1">
      <alignment horizontal="center" vertical="center" wrapText="1"/>
    </xf>
    <xf numFmtId="49" fontId="4" fillId="7" borderId="6" xfId="0" applyNumberFormat="1" applyFont="1" applyFill="1" applyBorder="1" applyAlignment="1">
      <alignment horizontal="center" vertical="center" wrapText="1"/>
    </xf>
    <xf numFmtId="49" fontId="4" fillId="7" borderId="12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10" fontId="17" fillId="0" borderId="9" xfId="0" applyNumberFormat="1" applyFont="1" applyBorder="1" applyAlignment="1">
      <alignment horizontal="right" wrapText="1"/>
    </xf>
    <xf numFmtId="9" fontId="17" fillId="0" borderId="9" xfId="0" applyNumberFormat="1" applyFont="1" applyBorder="1" applyAlignment="1">
      <alignment horizontal="right" wrapText="1"/>
    </xf>
  </cellXfs>
  <cellStyles count="3">
    <cellStyle name="Обычный" xfId="0" builtinId="0"/>
    <cellStyle name="Финансовый 2" xfId="1"/>
    <cellStyle name="Финансов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38"/>
  <sheetViews>
    <sheetView tabSelected="1" zoomScale="75" zoomScaleNormal="75" workbookViewId="0">
      <pane ySplit="8" topLeftCell="A9" activePane="bottomLeft" state="frozen"/>
      <selection pane="bottomLeft" activeCell="M103" sqref="M103"/>
    </sheetView>
  </sheetViews>
  <sheetFormatPr defaultRowHeight="15" x14ac:dyDescent="0.25"/>
  <cols>
    <col min="1" max="1" width="41.42578125" customWidth="1"/>
    <col min="2" max="2" width="11" customWidth="1"/>
    <col min="4" max="4" width="8.5703125" customWidth="1"/>
    <col min="5" max="5" width="14" customWidth="1"/>
    <col min="6" max="6" width="7.28515625" customWidth="1"/>
    <col min="7" max="7" width="10" customWidth="1"/>
    <col min="8" max="8" width="11.28515625" customWidth="1"/>
    <col min="9" max="9" width="11.42578125" bestFit="1" customWidth="1"/>
    <col min="10" max="10" width="11.7109375" customWidth="1"/>
    <col min="11" max="11" width="11.28515625" customWidth="1"/>
    <col min="12" max="12" width="11.42578125" bestFit="1" customWidth="1"/>
    <col min="13" max="13" width="10.42578125" customWidth="1"/>
    <col min="14" max="14" width="10.85546875" customWidth="1"/>
    <col min="16" max="17" width="8" customWidth="1"/>
    <col min="18" max="18" width="6.5703125" customWidth="1"/>
    <col min="19" max="19" width="12.42578125" customWidth="1"/>
    <col min="20" max="20" width="12.140625" customWidth="1"/>
    <col min="21" max="21" width="8" customWidth="1"/>
  </cols>
  <sheetData>
    <row r="1" spans="1:21" ht="23.25" x14ac:dyDescent="0.25">
      <c r="A1" s="243" t="s">
        <v>28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</row>
    <row r="2" spans="1:21" ht="23.25" thickBot="1" x14ac:dyDescent="0.35">
      <c r="A2" s="245" t="s">
        <v>475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21" ht="15" customHeight="1" x14ac:dyDescent="0.25">
      <c r="A3" s="246" t="s">
        <v>0</v>
      </c>
      <c r="B3" s="249" t="s">
        <v>1</v>
      </c>
      <c r="C3" s="250" t="s">
        <v>2</v>
      </c>
      <c r="D3" s="251"/>
      <c r="E3" s="251"/>
      <c r="F3" s="252"/>
      <c r="G3" s="266" t="s">
        <v>450</v>
      </c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7"/>
    </row>
    <row r="4" spans="1:21" x14ac:dyDescent="0.25">
      <c r="A4" s="247"/>
      <c r="B4" s="209"/>
      <c r="C4" s="253"/>
      <c r="D4" s="254"/>
      <c r="E4" s="254"/>
      <c r="F4" s="255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9"/>
    </row>
    <row r="5" spans="1:21" ht="42" customHeight="1" x14ac:dyDescent="0.25">
      <c r="A5" s="247"/>
      <c r="B5" s="209"/>
      <c r="C5" s="253"/>
      <c r="D5" s="254"/>
      <c r="E5" s="254"/>
      <c r="F5" s="255"/>
      <c r="G5" s="259" t="s">
        <v>3</v>
      </c>
      <c r="H5" s="259"/>
      <c r="I5" s="259"/>
      <c r="J5" s="259" t="s">
        <v>4</v>
      </c>
      <c r="K5" s="259"/>
      <c r="L5" s="259"/>
      <c r="M5" s="259" t="s">
        <v>5</v>
      </c>
      <c r="N5" s="259"/>
      <c r="O5" s="259"/>
      <c r="P5" s="270" t="s">
        <v>6</v>
      </c>
      <c r="Q5" s="271"/>
      <c r="R5" s="272"/>
      <c r="S5" s="259" t="s">
        <v>7</v>
      </c>
      <c r="T5" s="259"/>
      <c r="U5" s="273"/>
    </row>
    <row r="6" spans="1:21" ht="48" x14ac:dyDescent="0.25">
      <c r="A6" s="247"/>
      <c r="B6" s="209"/>
      <c r="C6" s="256"/>
      <c r="D6" s="257"/>
      <c r="E6" s="257"/>
      <c r="F6" s="258"/>
      <c r="G6" s="274" t="s">
        <v>8</v>
      </c>
      <c r="H6" s="274" t="s">
        <v>9</v>
      </c>
      <c r="I6" s="1" t="s">
        <v>10</v>
      </c>
      <c r="J6" s="274" t="s">
        <v>8</v>
      </c>
      <c r="K6" s="274" t="s">
        <v>9</v>
      </c>
      <c r="L6" s="1" t="s">
        <v>10</v>
      </c>
      <c r="M6" s="274" t="s">
        <v>8</v>
      </c>
      <c r="N6" s="274" t="s">
        <v>9</v>
      </c>
      <c r="O6" s="1" t="s">
        <v>10</v>
      </c>
      <c r="P6" s="2" t="s">
        <v>8</v>
      </c>
      <c r="Q6" s="2" t="s">
        <v>9</v>
      </c>
      <c r="R6" s="1" t="s">
        <v>10</v>
      </c>
      <c r="S6" s="1" t="s">
        <v>8</v>
      </c>
      <c r="T6" s="1" t="s">
        <v>9</v>
      </c>
      <c r="U6" s="21" t="s">
        <v>10</v>
      </c>
    </row>
    <row r="7" spans="1:21" x14ac:dyDescent="0.25">
      <c r="A7" s="248"/>
      <c r="B7" s="210"/>
      <c r="C7" s="3" t="s">
        <v>11</v>
      </c>
      <c r="D7" s="4" t="s">
        <v>12</v>
      </c>
      <c r="E7" s="4" t="s">
        <v>13</v>
      </c>
      <c r="F7" s="4" t="s">
        <v>14</v>
      </c>
      <c r="G7" s="275"/>
      <c r="H7" s="275"/>
      <c r="I7" s="5" t="s">
        <v>15</v>
      </c>
      <c r="J7" s="275"/>
      <c r="K7" s="275"/>
      <c r="L7" s="5" t="s">
        <v>16</v>
      </c>
      <c r="M7" s="275"/>
      <c r="N7" s="275"/>
      <c r="O7" s="6" t="s">
        <v>17</v>
      </c>
      <c r="P7" s="4"/>
      <c r="Q7" s="4"/>
      <c r="R7" s="6"/>
      <c r="S7" s="7" t="s">
        <v>18</v>
      </c>
      <c r="T7" s="7" t="s">
        <v>19</v>
      </c>
      <c r="U7" s="22" t="s">
        <v>20</v>
      </c>
    </row>
    <row r="8" spans="1:21" ht="15.75" thickBot="1" x14ac:dyDescent="0.3">
      <c r="A8" s="23">
        <v>2</v>
      </c>
      <c r="B8" s="24">
        <v>3</v>
      </c>
      <c r="C8" s="24">
        <v>4</v>
      </c>
      <c r="D8" s="24">
        <v>5</v>
      </c>
      <c r="E8" s="24">
        <v>6</v>
      </c>
      <c r="F8" s="24">
        <v>7</v>
      </c>
      <c r="G8" s="24">
        <v>8</v>
      </c>
      <c r="H8" s="24">
        <v>9</v>
      </c>
      <c r="I8" s="24">
        <v>10</v>
      </c>
      <c r="J8" s="24">
        <v>11</v>
      </c>
      <c r="K8" s="24">
        <v>12</v>
      </c>
      <c r="L8" s="24">
        <v>13</v>
      </c>
      <c r="M8" s="24">
        <v>14</v>
      </c>
      <c r="N8" s="24">
        <v>15</v>
      </c>
      <c r="O8" s="24">
        <v>16</v>
      </c>
      <c r="P8" s="24">
        <v>17</v>
      </c>
      <c r="Q8" s="24">
        <v>18</v>
      </c>
      <c r="R8" s="24">
        <v>19</v>
      </c>
      <c r="S8" s="24">
        <v>20</v>
      </c>
      <c r="T8" s="24">
        <v>21</v>
      </c>
      <c r="U8" s="25">
        <v>22</v>
      </c>
    </row>
    <row r="9" spans="1:21" ht="20.25" x14ac:dyDescent="0.25">
      <c r="A9" s="263" t="s">
        <v>21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5"/>
    </row>
    <row r="10" spans="1:21" ht="51.75" x14ac:dyDescent="0.25">
      <c r="A10" s="95" t="s">
        <v>22</v>
      </c>
      <c r="B10" s="8"/>
      <c r="C10" s="96"/>
      <c r="D10" s="9"/>
      <c r="E10" s="97"/>
      <c r="F10" s="26"/>
      <c r="G10" s="30"/>
      <c r="H10" s="30"/>
      <c r="I10" s="98"/>
      <c r="J10" s="157" t="s">
        <v>476</v>
      </c>
      <c r="K10" s="157" t="s">
        <v>477</v>
      </c>
      <c r="L10" s="158">
        <f>SUM(K10/J10)*100</f>
        <v>97.057580113300062</v>
      </c>
      <c r="M10" s="157"/>
      <c r="N10" s="157"/>
      <c r="O10" s="158"/>
      <c r="P10" s="158"/>
      <c r="Q10" s="158"/>
      <c r="R10" s="158"/>
      <c r="S10" s="159">
        <f t="shared" ref="S10:S11" si="0">SUM(G10+J10+M10)</f>
        <v>3548.1</v>
      </c>
      <c r="T10" s="159">
        <f t="shared" ref="T10:T11" si="1">SUM(H10+K10+N10)</f>
        <v>3443.7</v>
      </c>
      <c r="U10" s="158">
        <f>SUM(T10/S10)*100</f>
        <v>97.057580113300062</v>
      </c>
    </row>
    <row r="11" spans="1:21" ht="30" customHeight="1" x14ac:dyDescent="0.25">
      <c r="A11" s="99" t="s">
        <v>260</v>
      </c>
      <c r="B11" s="10"/>
      <c r="C11" s="11"/>
      <c r="D11" s="100"/>
      <c r="E11" s="97"/>
      <c r="F11" s="101"/>
      <c r="G11" s="101"/>
      <c r="H11" s="101"/>
      <c r="I11" s="98"/>
      <c r="J11" s="109" t="s">
        <v>478</v>
      </c>
      <c r="K11" s="109" t="s">
        <v>478</v>
      </c>
      <c r="L11" s="160">
        <f>SUM(K11/J11)*100</f>
        <v>100</v>
      </c>
      <c r="M11" s="110"/>
      <c r="N11" s="110"/>
      <c r="O11" s="160"/>
      <c r="P11" s="160"/>
      <c r="Q11" s="160"/>
      <c r="R11" s="160"/>
      <c r="S11" s="109">
        <f t="shared" si="0"/>
        <v>3030.1</v>
      </c>
      <c r="T11" s="109">
        <f t="shared" si="1"/>
        <v>3030.1</v>
      </c>
      <c r="U11" s="160">
        <f>SUM(T11/S11)*100</f>
        <v>100</v>
      </c>
    </row>
    <row r="12" spans="1:21" ht="44.25" customHeight="1" x14ac:dyDescent="0.25">
      <c r="A12" s="236" t="s">
        <v>26</v>
      </c>
      <c r="B12" s="215" t="s">
        <v>23</v>
      </c>
      <c r="C12" s="232">
        <v>111</v>
      </c>
      <c r="D12" s="227" t="s">
        <v>24</v>
      </c>
      <c r="E12" s="232">
        <v>1480075170</v>
      </c>
      <c r="F12" s="153" t="s">
        <v>261</v>
      </c>
      <c r="G12" s="79"/>
      <c r="H12" s="101"/>
      <c r="I12" s="98"/>
      <c r="J12" s="119" t="s">
        <v>479</v>
      </c>
      <c r="K12" s="109" t="s">
        <v>479</v>
      </c>
      <c r="L12" s="160">
        <f>SUM(K12/J12)*100</f>
        <v>100</v>
      </c>
      <c r="M12" s="109"/>
      <c r="N12" s="110"/>
      <c r="O12" s="160"/>
      <c r="P12" s="160"/>
      <c r="Q12" s="160"/>
      <c r="R12" s="160"/>
      <c r="S12" s="109">
        <f t="shared" ref="S12:S16" si="2">SUM(G12+J12+M12)</f>
        <v>2780.6</v>
      </c>
      <c r="T12" s="109">
        <f t="shared" ref="T12:T16" si="3">SUM(H12+K12+N12)</f>
        <v>2780.6</v>
      </c>
      <c r="U12" s="160">
        <f t="shared" ref="U12:U16" si="4">SUM(T12/S12)*100</f>
        <v>100</v>
      </c>
    </row>
    <row r="13" spans="1:21" ht="33" customHeight="1" x14ac:dyDescent="0.25">
      <c r="A13" s="238"/>
      <c r="B13" s="224"/>
      <c r="C13" s="233"/>
      <c r="D13" s="228"/>
      <c r="E13" s="233"/>
      <c r="F13" s="20" t="s">
        <v>87</v>
      </c>
      <c r="G13" s="102"/>
      <c r="H13" s="102"/>
      <c r="I13" s="98"/>
      <c r="J13" s="119" t="s">
        <v>480</v>
      </c>
      <c r="K13" s="109" t="s">
        <v>480</v>
      </c>
      <c r="L13" s="160">
        <f>SUM(K13/J13)*100</f>
        <v>100</v>
      </c>
      <c r="M13" s="109"/>
      <c r="N13" s="109"/>
      <c r="O13" s="160"/>
      <c r="P13" s="160"/>
      <c r="Q13" s="160"/>
      <c r="R13" s="160"/>
      <c r="S13" s="109">
        <f t="shared" si="2"/>
        <v>249.5</v>
      </c>
      <c r="T13" s="109">
        <f t="shared" si="3"/>
        <v>249.5</v>
      </c>
      <c r="U13" s="160">
        <f t="shared" si="4"/>
        <v>100</v>
      </c>
    </row>
    <row r="14" spans="1:21" ht="44.25" customHeight="1" x14ac:dyDescent="0.25">
      <c r="A14" s="236" t="s">
        <v>262</v>
      </c>
      <c r="B14" s="215" t="s">
        <v>23</v>
      </c>
      <c r="C14" s="96">
        <v>111</v>
      </c>
      <c r="D14" s="154" t="s">
        <v>25</v>
      </c>
      <c r="E14" s="96">
        <v>1490075180</v>
      </c>
      <c r="F14" s="20" t="s">
        <v>52</v>
      </c>
      <c r="G14" s="102"/>
      <c r="H14" s="102"/>
      <c r="I14" s="98"/>
      <c r="J14" s="119">
        <v>419</v>
      </c>
      <c r="K14" s="119">
        <v>314.60000000000002</v>
      </c>
      <c r="L14" s="160">
        <f t="shared" ref="L14:L15" si="5">SUM(K14/J14)*100</f>
        <v>75.083532219570415</v>
      </c>
      <c r="M14" s="110"/>
      <c r="N14" s="110"/>
      <c r="O14" s="160"/>
      <c r="P14" s="160"/>
      <c r="Q14" s="160"/>
      <c r="R14" s="160"/>
      <c r="S14" s="109">
        <f t="shared" si="2"/>
        <v>419</v>
      </c>
      <c r="T14" s="109">
        <f t="shared" si="3"/>
        <v>314.60000000000002</v>
      </c>
      <c r="U14" s="160">
        <f t="shared" si="4"/>
        <v>75.083532219570415</v>
      </c>
    </row>
    <row r="15" spans="1:21" ht="44.25" customHeight="1" x14ac:dyDescent="0.25">
      <c r="A15" s="237"/>
      <c r="B15" s="239"/>
      <c r="C15" s="96">
        <v>111</v>
      </c>
      <c r="D15" s="154" t="s">
        <v>25</v>
      </c>
      <c r="E15" s="96">
        <v>1490075180</v>
      </c>
      <c r="F15" s="20" t="s">
        <v>87</v>
      </c>
      <c r="G15" s="102"/>
      <c r="H15" s="102"/>
      <c r="I15" s="98"/>
      <c r="J15" s="119" t="s">
        <v>482</v>
      </c>
      <c r="K15" s="109" t="s">
        <v>482</v>
      </c>
      <c r="L15" s="160">
        <f t="shared" si="5"/>
        <v>100</v>
      </c>
      <c r="M15" s="110"/>
      <c r="N15" s="110"/>
      <c r="O15" s="160"/>
      <c r="P15" s="160"/>
      <c r="Q15" s="160"/>
      <c r="R15" s="160"/>
      <c r="S15" s="109">
        <f t="shared" si="2"/>
        <v>6.3</v>
      </c>
      <c r="T15" s="109">
        <f t="shared" si="3"/>
        <v>6.3</v>
      </c>
      <c r="U15" s="160">
        <f t="shared" si="4"/>
        <v>100</v>
      </c>
    </row>
    <row r="16" spans="1:21" ht="181.5" customHeight="1" x14ac:dyDescent="0.25">
      <c r="A16" s="238"/>
      <c r="B16" s="224"/>
      <c r="C16" s="155">
        <v>111</v>
      </c>
      <c r="D16" s="156" t="s">
        <v>25</v>
      </c>
      <c r="E16" s="155">
        <v>1490075180</v>
      </c>
      <c r="F16" s="135">
        <v>120</v>
      </c>
      <c r="G16" s="102"/>
      <c r="H16" s="102"/>
      <c r="I16" s="98"/>
      <c r="J16" s="119" t="s">
        <v>481</v>
      </c>
      <c r="K16" s="109" t="s">
        <v>481</v>
      </c>
      <c r="L16" s="160">
        <f>SUM(K16/J16)*100</f>
        <v>100</v>
      </c>
      <c r="M16" s="110"/>
      <c r="N16" s="110"/>
      <c r="O16" s="160"/>
      <c r="P16" s="160"/>
      <c r="Q16" s="160"/>
      <c r="R16" s="160"/>
      <c r="S16" s="109">
        <f t="shared" si="2"/>
        <v>92.7</v>
      </c>
      <c r="T16" s="109">
        <f t="shared" si="3"/>
        <v>92.7</v>
      </c>
      <c r="U16" s="160">
        <f t="shared" si="4"/>
        <v>100</v>
      </c>
    </row>
    <row r="17" spans="1:21" ht="18.75" customHeight="1" x14ac:dyDescent="0.3">
      <c r="A17" s="240" t="s">
        <v>29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2"/>
    </row>
    <row r="18" spans="1:21" ht="63.75" customHeight="1" x14ac:dyDescent="0.25">
      <c r="A18" s="103" t="s">
        <v>483</v>
      </c>
      <c r="B18" s="30" t="s">
        <v>23</v>
      </c>
      <c r="C18" s="5" t="s">
        <v>263</v>
      </c>
      <c r="D18" s="5"/>
      <c r="E18" s="5"/>
      <c r="F18" s="5"/>
      <c r="G18" s="5" t="s">
        <v>484</v>
      </c>
      <c r="H18" s="5" t="s">
        <v>485</v>
      </c>
      <c r="I18" s="5" t="s">
        <v>486</v>
      </c>
      <c r="J18" s="5" t="s">
        <v>487</v>
      </c>
      <c r="K18" s="5" t="s">
        <v>488</v>
      </c>
      <c r="L18" s="5" t="s">
        <v>489</v>
      </c>
      <c r="M18" s="5"/>
      <c r="N18" s="5"/>
      <c r="O18" s="5"/>
      <c r="P18" s="5"/>
      <c r="Q18" s="5"/>
      <c r="R18" s="5"/>
      <c r="S18" s="5" t="s">
        <v>490</v>
      </c>
      <c r="T18" s="5" t="s">
        <v>491</v>
      </c>
      <c r="U18" s="5" t="s">
        <v>492</v>
      </c>
    </row>
    <row r="19" spans="1:21" ht="68.25" customHeight="1" x14ac:dyDescent="0.25">
      <c r="A19" s="103" t="s">
        <v>30</v>
      </c>
      <c r="B19" s="30" t="s">
        <v>23</v>
      </c>
      <c r="C19" s="5"/>
      <c r="D19" s="5"/>
      <c r="E19" s="5"/>
      <c r="F19" s="5"/>
      <c r="G19" s="5" t="s">
        <v>493</v>
      </c>
      <c r="H19" s="5" t="s">
        <v>494</v>
      </c>
      <c r="I19" s="5" t="s">
        <v>495</v>
      </c>
      <c r="J19" s="5" t="s">
        <v>496</v>
      </c>
      <c r="K19" s="5" t="s">
        <v>496</v>
      </c>
      <c r="L19" s="5" t="s">
        <v>46</v>
      </c>
      <c r="M19" s="5"/>
      <c r="N19" s="5"/>
      <c r="O19" s="5"/>
      <c r="P19" s="5"/>
      <c r="Q19" s="5"/>
      <c r="R19" s="5"/>
      <c r="S19" s="5" t="s">
        <v>497</v>
      </c>
      <c r="T19" s="5" t="s">
        <v>498</v>
      </c>
      <c r="U19" s="5" t="s">
        <v>499</v>
      </c>
    </row>
    <row r="20" spans="1:21" ht="64.5" x14ac:dyDescent="0.25">
      <c r="A20" s="145" t="s">
        <v>32</v>
      </c>
      <c r="B20" s="137" t="s">
        <v>23</v>
      </c>
      <c r="C20" s="136">
        <v>111</v>
      </c>
      <c r="D20" s="136" t="s">
        <v>264</v>
      </c>
      <c r="E20" s="136" t="s">
        <v>393</v>
      </c>
      <c r="F20" s="136" t="s">
        <v>52</v>
      </c>
      <c r="G20" s="301" t="s">
        <v>500</v>
      </c>
      <c r="H20" s="301" t="s">
        <v>500</v>
      </c>
      <c r="I20" s="136" t="s">
        <v>46</v>
      </c>
      <c r="J20" s="136"/>
      <c r="K20" s="136"/>
      <c r="L20" s="136"/>
      <c r="M20" s="136"/>
      <c r="N20" s="136"/>
      <c r="O20" s="136"/>
      <c r="P20" s="136"/>
      <c r="Q20" s="136"/>
      <c r="R20" s="136"/>
      <c r="S20" s="301" t="s">
        <v>500</v>
      </c>
      <c r="T20" s="301" t="s">
        <v>500</v>
      </c>
      <c r="U20" s="136" t="s">
        <v>46</v>
      </c>
    </row>
    <row r="21" spans="1:21" ht="64.5" x14ac:dyDescent="0.25">
      <c r="A21" s="145" t="s">
        <v>33</v>
      </c>
      <c r="B21" s="137" t="s">
        <v>23</v>
      </c>
      <c r="C21" s="136">
        <v>111</v>
      </c>
      <c r="D21" s="146">
        <v>309</v>
      </c>
      <c r="E21" s="136" t="s">
        <v>319</v>
      </c>
      <c r="F21" s="136" t="s">
        <v>52</v>
      </c>
      <c r="G21" s="301" t="s">
        <v>394</v>
      </c>
      <c r="H21" s="136" t="s">
        <v>501</v>
      </c>
      <c r="I21" s="136" t="s">
        <v>502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 t="s">
        <v>394</v>
      </c>
      <c r="T21" s="136" t="s">
        <v>501</v>
      </c>
      <c r="U21" s="136" t="s">
        <v>502</v>
      </c>
    </row>
    <row r="22" spans="1:21" ht="15" customHeight="1" x14ac:dyDescent="0.25">
      <c r="A22" s="276" t="s">
        <v>34</v>
      </c>
      <c r="B22" s="340" t="s">
        <v>23</v>
      </c>
      <c r="C22" s="136">
        <v>111</v>
      </c>
      <c r="D22" s="136" t="s">
        <v>264</v>
      </c>
      <c r="E22" s="136" t="s">
        <v>320</v>
      </c>
      <c r="F22" s="136" t="s">
        <v>52</v>
      </c>
      <c r="G22" s="301" t="s">
        <v>503</v>
      </c>
      <c r="H22" s="136" t="s">
        <v>504</v>
      </c>
      <c r="I22" s="136" t="s">
        <v>505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36" t="s">
        <v>503</v>
      </c>
      <c r="T22" s="136" t="s">
        <v>504</v>
      </c>
      <c r="U22" s="136" t="s">
        <v>505</v>
      </c>
    </row>
    <row r="23" spans="1:21" x14ac:dyDescent="0.25">
      <c r="A23" s="277"/>
      <c r="B23" s="341"/>
      <c r="C23" s="136">
        <v>111</v>
      </c>
      <c r="D23" s="136" t="s">
        <v>264</v>
      </c>
      <c r="E23" s="136" t="s">
        <v>320</v>
      </c>
      <c r="F23" s="136" t="s">
        <v>266</v>
      </c>
      <c r="G23" s="301" t="s">
        <v>506</v>
      </c>
      <c r="H23" s="136" t="s">
        <v>507</v>
      </c>
      <c r="I23" s="136" t="s">
        <v>508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36" t="s">
        <v>506</v>
      </c>
      <c r="T23" s="136" t="s">
        <v>507</v>
      </c>
      <c r="U23" s="136" t="s">
        <v>508</v>
      </c>
    </row>
    <row r="24" spans="1:21" x14ac:dyDescent="0.25">
      <c r="A24" s="277"/>
      <c r="B24" s="341"/>
      <c r="C24" s="136" t="s">
        <v>39</v>
      </c>
      <c r="D24" s="136" t="s">
        <v>264</v>
      </c>
      <c r="E24" s="136" t="s">
        <v>320</v>
      </c>
      <c r="F24" s="136" t="s">
        <v>39</v>
      </c>
      <c r="G24" s="301" t="s">
        <v>509</v>
      </c>
      <c r="H24" s="136" t="s">
        <v>510</v>
      </c>
      <c r="I24" s="136" t="s">
        <v>511</v>
      </c>
      <c r="J24" s="136" t="s">
        <v>31</v>
      </c>
      <c r="K24" s="136" t="s">
        <v>31</v>
      </c>
      <c r="L24" s="136" t="s">
        <v>31</v>
      </c>
      <c r="M24" s="136"/>
      <c r="N24" s="136"/>
      <c r="O24" s="136"/>
      <c r="P24" s="136"/>
      <c r="Q24" s="136"/>
      <c r="R24" s="136"/>
      <c r="S24" s="301" t="s">
        <v>509</v>
      </c>
      <c r="T24" s="136" t="s">
        <v>510</v>
      </c>
      <c r="U24" s="136" t="s">
        <v>511</v>
      </c>
    </row>
    <row r="25" spans="1:21" ht="21.75" customHeight="1" x14ac:dyDescent="0.25">
      <c r="A25" s="277"/>
      <c r="B25" s="341"/>
      <c r="C25" s="136" t="s">
        <v>39</v>
      </c>
      <c r="D25" s="136" t="s">
        <v>264</v>
      </c>
      <c r="E25" s="136" t="s">
        <v>320</v>
      </c>
      <c r="F25" s="136" t="s">
        <v>315</v>
      </c>
      <c r="G25" s="301" t="s">
        <v>512</v>
      </c>
      <c r="H25" s="136" t="s">
        <v>513</v>
      </c>
      <c r="I25" s="136" t="s">
        <v>514</v>
      </c>
      <c r="J25" s="136" t="s">
        <v>31</v>
      </c>
      <c r="K25" s="136" t="s">
        <v>31</v>
      </c>
      <c r="L25" s="136" t="s">
        <v>31</v>
      </c>
      <c r="M25" s="136"/>
      <c r="N25" s="136"/>
      <c r="O25" s="136"/>
      <c r="P25" s="136"/>
      <c r="Q25" s="136"/>
      <c r="R25" s="136"/>
      <c r="S25" s="136" t="s">
        <v>512</v>
      </c>
      <c r="T25" s="136" t="s">
        <v>513</v>
      </c>
      <c r="U25" s="136" t="s">
        <v>514</v>
      </c>
    </row>
    <row r="26" spans="1:21" ht="21.75" customHeight="1" x14ac:dyDescent="0.25">
      <c r="A26" s="277"/>
      <c r="B26" s="341"/>
      <c r="C26" s="136" t="s">
        <v>39</v>
      </c>
      <c r="D26" s="136" t="s">
        <v>264</v>
      </c>
      <c r="E26" s="136" t="s">
        <v>265</v>
      </c>
      <c r="F26" s="136" t="s">
        <v>39</v>
      </c>
      <c r="G26" s="301" t="s">
        <v>515</v>
      </c>
      <c r="H26" s="136" t="s">
        <v>515</v>
      </c>
      <c r="I26" s="136" t="s">
        <v>46</v>
      </c>
      <c r="J26" s="136" t="s">
        <v>31</v>
      </c>
      <c r="K26" s="136" t="s">
        <v>31</v>
      </c>
      <c r="L26" s="136" t="s">
        <v>31</v>
      </c>
      <c r="M26" s="136"/>
      <c r="N26" s="136"/>
      <c r="O26" s="136"/>
      <c r="P26" s="136"/>
      <c r="Q26" s="136"/>
      <c r="R26" s="136"/>
      <c r="S26" s="136" t="s">
        <v>515</v>
      </c>
      <c r="T26" s="136" t="s">
        <v>515</v>
      </c>
      <c r="U26" s="136" t="s">
        <v>46</v>
      </c>
    </row>
    <row r="27" spans="1:21" ht="21.75" customHeight="1" x14ac:dyDescent="0.25">
      <c r="A27" s="277"/>
      <c r="B27" s="341"/>
      <c r="C27" s="136" t="s">
        <v>39</v>
      </c>
      <c r="D27" s="136" t="s">
        <v>264</v>
      </c>
      <c r="E27" s="136" t="s">
        <v>265</v>
      </c>
      <c r="F27" s="136" t="s">
        <v>266</v>
      </c>
      <c r="G27" s="301" t="s">
        <v>516</v>
      </c>
      <c r="H27" s="136" t="s">
        <v>516</v>
      </c>
      <c r="I27" s="136" t="s">
        <v>46</v>
      </c>
      <c r="J27" s="136" t="s">
        <v>31</v>
      </c>
      <c r="K27" s="136" t="s">
        <v>31</v>
      </c>
      <c r="L27" s="136" t="s">
        <v>31</v>
      </c>
      <c r="M27" s="136"/>
      <c r="N27" s="136"/>
      <c r="O27" s="136"/>
      <c r="P27" s="136"/>
      <c r="Q27" s="136"/>
      <c r="R27" s="136"/>
      <c r="S27" s="136" t="s">
        <v>516</v>
      </c>
      <c r="T27" s="136" t="s">
        <v>516</v>
      </c>
      <c r="U27" s="136" t="s">
        <v>46</v>
      </c>
    </row>
    <row r="28" spans="1:21" ht="26.25" customHeight="1" x14ac:dyDescent="0.25">
      <c r="A28" s="277"/>
      <c r="B28" s="341"/>
      <c r="C28" s="5" t="s">
        <v>39</v>
      </c>
      <c r="D28" s="5" t="s">
        <v>264</v>
      </c>
      <c r="E28" s="5" t="s">
        <v>517</v>
      </c>
      <c r="F28" s="5" t="s">
        <v>39</v>
      </c>
      <c r="G28" s="5" t="s">
        <v>31</v>
      </c>
      <c r="H28" s="5" t="s">
        <v>31</v>
      </c>
      <c r="I28" s="5" t="s">
        <v>31</v>
      </c>
      <c r="J28" s="5" t="s">
        <v>518</v>
      </c>
      <c r="K28" s="5" t="s">
        <v>518</v>
      </c>
      <c r="L28" s="5" t="s">
        <v>46</v>
      </c>
      <c r="M28" s="5"/>
      <c r="N28" s="5"/>
      <c r="O28" s="5"/>
      <c r="P28" s="5"/>
      <c r="Q28" s="5"/>
      <c r="R28" s="5"/>
      <c r="S28" s="5" t="s">
        <v>518</v>
      </c>
      <c r="T28" s="5" t="s">
        <v>518</v>
      </c>
      <c r="U28" s="5" t="s">
        <v>46</v>
      </c>
    </row>
    <row r="29" spans="1:21" ht="27.75" customHeight="1" x14ac:dyDescent="0.25">
      <c r="A29" s="278"/>
      <c r="B29" s="342"/>
      <c r="C29" s="5" t="s">
        <v>39</v>
      </c>
      <c r="D29" s="5" t="s">
        <v>264</v>
      </c>
      <c r="E29" s="5" t="s">
        <v>517</v>
      </c>
      <c r="F29" s="5" t="s">
        <v>266</v>
      </c>
      <c r="G29" s="5"/>
      <c r="H29" s="5"/>
      <c r="I29" s="5" t="s">
        <v>31</v>
      </c>
      <c r="J29" s="5" t="s">
        <v>519</v>
      </c>
      <c r="K29" s="5" t="s">
        <v>519</v>
      </c>
      <c r="L29" s="5" t="s">
        <v>46</v>
      </c>
      <c r="M29" s="5"/>
      <c r="N29" s="5"/>
      <c r="O29" s="5"/>
      <c r="P29" s="5"/>
      <c r="Q29" s="5"/>
      <c r="R29" s="5"/>
      <c r="S29" s="5" t="s">
        <v>519</v>
      </c>
      <c r="T29" s="5" t="s">
        <v>519</v>
      </c>
      <c r="U29" s="5" t="s">
        <v>46</v>
      </c>
    </row>
    <row r="30" spans="1:21" ht="51" x14ac:dyDescent="0.25">
      <c r="A30" s="145" t="s">
        <v>395</v>
      </c>
      <c r="B30" s="137" t="s">
        <v>31</v>
      </c>
      <c r="C30" s="136" t="s">
        <v>73</v>
      </c>
      <c r="D30" s="136" t="s">
        <v>269</v>
      </c>
      <c r="E30" s="136" t="s">
        <v>396</v>
      </c>
      <c r="F30" s="136" t="s">
        <v>397</v>
      </c>
      <c r="G30" s="136"/>
      <c r="H30" s="136"/>
      <c r="I30" s="136"/>
      <c r="J30" s="136" t="s">
        <v>520</v>
      </c>
      <c r="K30" s="136" t="s">
        <v>520</v>
      </c>
      <c r="L30" s="136" t="s">
        <v>46</v>
      </c>
      <c r="M30" s="136"/>
      <c r="N30" s="136"/>
      <c r="O30" s="136"/>
      <c r="P30" s="136"/>
      <c r="Q30" s="136"/>
      <c r="R30" s="136"/>
      <c r="S30" s="136" t="s">
        <v>520</v>
      </c>
      <c r="T30" s="136" t="s">
        <v>520</v>
      </c>
      <c r="U30" s="136" t="s">
        <v>46</v>
      </c>
    </row>
    <row r="31" spans="1:21" x14ac:dyDescent="0.25">
      <c r="A31" s="145" t="s">
        <v>31</v>
      </c>
      <c r="B31" s="137"/>
      <c r="C31" s="137" t="s">
        <v>31</v>
      </c>
      <c r="D31" s="137" t="s">
        <v>31</v>
      </c>
      <c r="E31" s="137" t="s">
        <v>31</v>
      </c>
      <c r="F31" s="137" t="s">
        <v>31</v>
      </c>
      <c r="G31" s="137" t="s">
        <v>31</v>
      </c>
      <c r="H31" s="137" t="s">
        <v>31</v>
      </c>
      <c r="I31" s="137" t="s">
        <v>31</v>
      </c>
      <c r="J31" s="137" t="s">
        <v>31</v>
      </c>
      <c r="K31" s="137" t="s">
        <v>31</v>
      </c>
      <c r="L31" s="137" t="s">
        <v>31</v>
      </c>
      <c r="M31" s="137"/>
      <c r="N31" s="137"/>
      <c r="O31" s="137"/>
      <c r="P31" s="137"/>
      <c r="Q31" s="137"/>
      <c r="R31" s="137"/>
      <c r="S31" s="302" t="s">
        <v>31</v>
      </c>
      <c r="T31" s="302" t="s">
        <v>31</v>
      </c>
      <c r="U31" s="302" t="s">
        <v>31</v>
      </c>
    </row>
    <row r="32" spans="1:21" ht="64.5" x14ac:dyDescent="0.25">
      <c r="A32" s="147" t="s">
        <v>35</v>
      </c>
      <c r="B32" s="137" t="s">
        <v>23</v>
      </c>
      <c r="C32" s="137" t="s">
        <v>31</v>
      </c>
      <c r="D32" s="137" t="s">
        <v>31</v>
      </c>
      <c r="E32" s="137" t="s">
        <v>31</v>
      </c>
      <c r="F32" s="137" t="s">
        <v>31</v>
      </c>
      <c r="G32" s="137" t="s">
        <v>521</v>
      </c>
      <c r="H32" s="137" t="s">
        <v>241</v>
      </c>
      <c r="I32" s="137" t="s">
        <v>27</v>
      </c>
      <c r="J32" s="137" t="s">
        <v>522</v>
      </c>
      <c r="K32" s="137" t="s">
        <v>523</v>
      </c>
      <c r="L32" s="137" t="s">
        <v>524</v>
      </c>
      <c r="M32" s="137"/>
      <c r="N32" s="137"/>
      <c r="O32" s="137"/>
      <c r="P32" s="137"/>
      <c r="Q32" s="137"/>
      <c r="R32" s="137"/>
      <c r="S32" s="302" t="s">
        <v>525</v>
      </c>
      <c r="T32" s="302" t="s">
        <v>523</v>
      </c>
      <c r="U32" s="302" t="s">
        <v>526</v>
      </c>
    </row>
    <row r="33" spans="1:21" ht="64.5" x14ac:dyDescent="0.25">
      <c r="A33" s="201" t="s">
        <v>473</v>
      </c>
      <c r="B33" s="137" t="s">
        <v>23</v>
      </c>
      <c r="C33" s="137" t="s">
        <v>39</v>
      </c>
      <c r="D33" s="137" t="s">
        <v>264</v>
      </c>
      <c r="E33" s="137" t="s">
        <v>321</v>
      </c>
      <c r="F33" s="137" t="s">
        <v>52</v>
      </c>
      <c r="G33" s="137" t="s">
        <v>527</v>
      </c>
      <c r="H33" s="137" t="s">
        <v>241</v>
      </c>
      <c r="I33" s="137" t="s">
        <v>27</v>
      </c>
      <c r="J33" s="137"/>
      <c r="K33" s="137"/>
      <c r="L33" s="137"/>
      <c r="M33" s="137"/>
      <c r="N33" s="137"/>
      <c r="O33" s="137"/>
      <c r="P33" s="137"/>
      <c r="Q33" s="137"/>
      <c r="R33" s="137"/>
      <c r="S33" s="302" t="s">
        <v>527</v>
      </c>
      <c r="T33" s="302" t="s">
        <v>241</v>
      </c>
      <c r="U33" s="302" t="s">
        <v>27</v>
      </c>
    </row>
    <row r="34" spans="1:21" ht="42" customHeight="1" x14ac:dyDescent="0.25">
      <c r="A34" s="145" t="s">
        <v>528</v>
      </c>
      <c r="B34" s="137"/>
      <c r="C34" s="137"/>
      <c r="D34" s="137"/>
      <c r="E34" s="137" t="s">
        <v>529</v>
      </c>
      <c r="F34" s="137" t="s">
        <v>52</v>
      </c>
      <c r="G34" s="137" t="s">
        <v>267</v>
      </c>
      <c r="H34" s="137" t="s">
        <v>241</v>
      </c>
      <c r="I34" s="137" t="s">
        <v>27</v>
      </c>
      <c r="J34" s="137" t="s">
        <v>530</v>
      </c>
      <c r="K34" s="137" t="s">
        <v>523</v>
      </c>
      <c r="L34" s="137" t="s">
        <v>524</v>
      </c>
      <c r="M34" s="137"/>
      <c r="N34" s="137"/>
      <c r="O34" s="137"/>
      <c r="P34" s="137"/>
      <c r="Q34" s="137"/>
      <c r="R34" s="137"/>
      <c r="S34" s="137" t="s">
        <v>530</v>
      </c>
      <c r="T34" s="137" t="s">
        <v>523</v>
      </c>
      <c r="U34" s="137" t="s">
        <v>524</v>
      </c>
    </row>
    <row r="35" spans="1:21" x14ac:dyDescent="0.25">
      <c r="A35" s="145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302"/>
      <c r="T35" s="302"/>
      <c r="U35" s="302"/>
    </row>
    <row r="36" spans="1:21" ht="64.5" x14ac:dyDescent="0.25">
      <c r="A36" s="147" t="s">
        <v>36</v>
      </c>
      <c r="B36" s="137" t="s">
        <v>23</v>
      </c>
      <c r="C36" s="137"/>
      <c r="D36" s="137"/>
      <c r="E36" s="137"/>
      <c r="F36" s="137"/>
      <c r="G36" s="137" t="s">
        <v>275</v>
      </c>
      <c r="H36" s="137" t="s">
        <v>531</v>
      </c>
      <c r="I36" s="137" t="s">
        <v>532</v>
      </c>
      <c r="J36" s="137"/>
      <c r="K36" s="137"/>
      <c r="L36" s="137"/>
      <c r="M36" s="137"/>
      <c r="N36" s="137"/>
      <c r="O36" s="137"/>
      <c r="P36" s="137"/>
      <c r="Q36" s="137"/>
      <c r="R36" s="137"/>
      <c r="S36" s="302" t="s">
        <v>275</v>
      </c>
      <c r="T36" s="302" t="s">
        <v>531</v>
      </c>
      <c r="U36" s="302" t="s">
        <v>532</v>
      </c>
    </row>
    <row r="37" spans="1:21" ht="64.5" x14ac:dyDescent="0.25">
      <c r="A37" s="145" t="s">
        <v>37</v>
      </c>
      <c r="B37" s="137" t="s">
        <v>23</v>
      </c>
      <c r="C37" s="137" t="s">
        <v>39</v>
      </c>
      <c r="D37" s="137" t="s">
        <v>270</v>
      </c>
      <c r="E37" s="137" t="s">
        <v>398</v>
      </c>
      <c r="F37" s="137" t="s">
        <v>52</v>
      </c>
      <c r="G37" s="137" t="s">
        <v>451</v>
      </c>
      <c r="H37" s="137" t="s">
        <v>531</v>
      </c>
      <c r="I37" s="137" t="s">
        <v>533</v>
      </c>
      <c r="J37" s="137"/>
      <c r="K37" s="137"/>
      <c r="L37" s="137"/>
      <c r="M37" s="137"/>
      <c r="N37" s="137"/>
      <c r="O37" s="137"/>
      <c r="P37" s="137"/>
      <c r="Q37" s="137"/>
      <c r="R37" s="137"/>
      <c r="S37" s="302" t="s">
        <v>451</v>
      </c>
      <c r="T37" s="302" t="s">
        <v>531</v>
      </c>
      <c r="U37" s="302" t="s">
        <v>533</v>
      </c>
    </row>
    <row r="38" spans="1:21" ht="64.5" x14ac:dyDescent="0.25">
      <c r="A38" s="145" t="s">
        <v>399</v>
      </c>
      <c r="B38" s="137" t="s">
        <v>23</v>
      </c>
      <c r="C38" s="137" t="s">
        <v>39</v>
      </c>
      <c r="D38" s="137" t="s">
        <v>270</v>
      </c>
      <c r="E38" s="137" t="s">
        <v>400</v>
      </c>
      <c r="F38" s="137" t="s">
        <v>52</v>
      </c>
      <c r="G38" s="137" t="s">
        <v>401</v>
      </c>
      <c r="H38" s="137" t="s">
        <v>241</v>
      </c>
      <c r="I38" s="137" t="s">
        <v>27</v>
      </c>
      <c r="J38" s="137"/>
      <c r="K38" s="137"/>
      <c r="L38" s="137"/>
      <c r="M38" s="137"/>
      <c r="N38" s="137"/>
      <c r="O38" s="137"/>
      <c r="P38" s="137"/>
      <c r="Q38" s="137"/>
      <c r="R38" s="137"/>
      <c r="S38" s="302" t="s">
        <v>401</v>
      </c>
      <c r="T38" s="302" t="s">
        <v>241</v>
      </c>
      <c r="U38" s="302" t="s">
        <v>27</v>
      </c>
    </row>
    <row r="39" spans="1:21" x14ac:dyDescent="0.25">
      <c r="A39" s="145" t="s">
        <v>31</v>
      </c>
      <c r="B39" s="137" t="s">
        <v>31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302"/>
      <c r="T39" s="302"/>
      <c r="U39" s="302"/>
    </row>
    <row r="40" spans="1:21" ht="64.5" x14ac:dyDescent="0.25">
      <c r="A40" s="147" t="s">
        <v>271</v>
      </c>
      <c r="B40" s="137" t="s">
        <v>23</v>
      </c>
      <c r="C40" s="137"/>
      <c r="D40" s="137"/>
      <c r="E40" s="137"/>
      <c r="F40" s="137"/>
      <c r="G40" s="137" t="s">
        <v>402</v>
      </c>
      <c r="H40" s="137" t="s">
        <v>534</v>
      </c>
      <c r="I40" s="137" t="s">
        <v>535</v>
      </c>
      <c r="J40" s="137"/>
      <c r="K40" s="137"/>
      <c r="L40" s="137"/>
      <c r="M40" s="137"/>
      <c r="N40" s="137"/>
      <c r="O40" s="137"/>
      <c r="P40" s="137"/>
      <c r="Q40" s="137"/>
      <c r="R40" s="137"/>
      <c r="S40" s="302" t="s">
        <v>402</v>
      </c>
      <c r="T40" s="137" t="s">
        <v>534</v>
      </c>
      <c r="U40" s="302" t="s">
        <v>535</v>
      </c>
    </row>
    <row r="41" spans="1:21" ht="64.5" x14ac:dyDescent="0.25">
      <c r="A41" s="145" t="s">
        <v>403</v>
      </c>
      <c r="B41" s="137" t="s">
        <v>23</v>
      </c>
      <c r="C41" s="137" t="s">
        <v>39</v>
      </c>
      <c r="D41" s="137" t="s">
        <v>264</v>
      </c>
      <c r="E41" s="137" t="s">
        <v>404</v>
      </c>
      <c r="F41" s="137" t="s">
        <v>52</v>
      </c>
      <c r="G41" s="137" t="s">
        <v>405</v>
      </c>
      <c r="H41" s="137" t="s">
        <v>536</v>
      </c>
      <c r="I41" s="137" t="s">
        <v>537</v>
      </c>
      <c r="J41" s="137"/>
      <c r="K41" s="137"/>
      <c r="L41" s="137"/>
      <c r="M41" s="137"/>
      <c r="N41" s="137"/>
      <c r="O41" s="137"/>
      <c r="P41" s="137"/>
      <c r="Q41" s="137"/>
      <c r="R41" s="137"/>
      <c r="S41" s="302" t="s">
        <v>405</v>
      </c>
      <c r="T41" s="302" t="s">
        <v>536</v>
      </c>
      <c r="U41" s="302" t="s">
        <v>537</v>
      </c>
    </row>
    <row r="42" spans="1:21" ht="64.5" x14ac:dyDescent="0.25">
      <c r="A42" s="137" t="s">
        <v>406</v>
      </c>
      <c r="B42" s="137" t="s">
        <v>23</v>
      </c>
      <c r="C42" s="137" t="s">
        <v>39</v>
      </c>
      <c r="D42" s="137" t="s">
        <v>264</v>
      </c>
      <c r="E42" s="137" t="s">
        <v>407</v>
      </c>
      <c r="F42" s="137" t="s">
        <v>52</v>
      </c>
      <c r="G42" s="137" t="s">
        <v>401</v>
      </c>
      <c r="H42" s="137" t="s">
        <v>538</v>
      </c>
      <c r="I42" s="137" t="s">
        <v>539</v>
      </c>
      <c r="J42" s="137"/>
      <c r="K42" s="137"/>
      <c r="L42" s="137"/>
      <c r="M42" s="137"/>
      <c r="N42" s="137"/>
      <c r="O42" s="137"/>
      <c r="P42" s="137"/>
      <c r="Q42" s="137"/>
      <c r="R42" s="137"/>
      <c r="S42" s="302" t="s">
        <v>401</v>
      </c>
      <c r="T42" s="302" t="s">
        <v>538</v>
      </c>
      <c r="U42" s="302" t="s">
        <v>539</v>
      </c>
    </row>
    <row r="43" spans="1:21" x14ac:dyDescent="0.25">
      <c r="A43" s="137" t="s">
        <v>31</v>
      </c>
      <c r="B43" s="137" t="s">
        <v>540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302"/>
      <c r="T43" s="302"/>
      <c r="U43" s="302"/>
    </row>
    <row r="44" spans="1:21" ht="64.5" x14ac:dyDescent="0.25">
      <c r="A44" s="147" t="s">
        <v>408</v>
      </c>
      <c r="B44" s="137" t="s">
        <v>23</v>
      </c>
      <c r="C44" s="137"/>
      <c r="D44" s="137"/>
      <c r="E44" s="137"/>
      <c r="F44" s="137"/>
      <c r="G44" s="137" t="s">
        <v>527</v>
      </c>
      <c r="H44" s="137" t="s">
        <v>323</v>
      </c>
      <c r="I44" s="137" t="s">
        <v>541</v>
      </c>
      <c r="J44" s="137"/>
      <c r="K44" s="137"/>
      <c r="L44" s="137"/>
      <c r="M44" s="137"/>
      <c r="N44" s="137"/>
      <c r="O44" s="137"/>
      <c r="P44" s="137"/>
      <c r="Q44" s="137"/>
      <c r="R44" s="137"/>
      <c r="S44" s="137" t="s">
        <v>527</v>
      </c>
      <c r="T44" s="137" t="s">
        <v>323</v>
      </c>
      <c r="U44" s="137" t="s">
        <v>541</v>
      </c>
    </row>
    <row r="45" spans="1:21" ht="64.5" x14ac:dyDescent="0.25">
      <c r="A45" s="145" t="s">
        <v>409</v>
      </c>
      <c r="B45" s="137" t="s">
        <v>23</v>
      </c>
      <c r="C45" s="137" t="s">
        <v>39</v>
      </c>
      <c r="D45" s="137" t="s">
        <v>270</v>
      </c>
      <c r="E45" s="137" t="s">
        <v>322</v>
      </c>
      <c r="F45" s="137" t="s">
        <v>52</v>
      </c>
      <c r="G45" s="137" t="s">
        <v>451</v>
      </c>
      <c r="H45" s="137" t="s">
        <v>241</v>
      </c>
      <c r="I45" s="137" t="s">
        <v>27</v>
      </c>
      <c r="J45" s="137"/>
      <c r="K45" s="137"/>
      <c r="L45" s="137"/>
      <c r="M45" s="137"/>
      <c r="N45" s="137"/>
      <c r="O45" s="137"/>
      <c r="P45" s="137"/>
      <c r="Q45" s="137"/>
      <c r="R45" s="137"/>
      <c r="S45" s="302" t="s">
        <v>451</v>
      </c>
      <c r="T45" s="302" t="s">
        <v>241</v>
      </c>
      <c r="U45" s="302" t="s">
        <v>27</v>
      </c>
    </row>
    <row r="46" spans="1:21" ht="64.5" x14ac:dyDescent="0.25">
      <c r="A46" s="145" t="s">
        <v>119</v>
      </c>
      <c r="B46" s="137" t="s">
        <v>23</v>
      </c>
      <c r="C46" s="137" t="s">
        <v>39</v>
      </c>
      <c r="D46" s="137" t="s">
        <v>270</v>
      </c>
      <c r="E46" s="137" t="s">
        <v>324</v>
      </c>
      <c r="F46" s="137" t="s">
        <v>52</v>
      </c>
      <c r="G46" s="137" t="s">
        <v>323</v>
      </c>
      <c r="H46" s="137" t="s">
        <v>323</v>
      </c>
      <c r="I46" s="137" t="s">
        <v>46</v>
      </c>
      <c r="J46" s="137"/>
      <c r="K46" s="137"/>
      <c r="L46" s="137"/>
      <c r="M46" s="137"/>
      <c r="N46" s="137"/>
      <c r="O46" s="137"/>
      <c r="P46" s="137"/>
      <c r="Q46" s="137"/>
      <c r="R46" s="137"/>
      <c r="S46" s="302" t="s">
        <v>323</v>
      </c>
      <c r="T46" s="302" t="s">
        <v>323</v>
      </c>
      <c r="U46" s="302" t="s">
        <v>46</v>
      </c>
    </row>
    <row r="47" spans="1:21" ht="20.25" x14ac:dyDescent="0.3">
      <c r="A47" s="240" t="s">
        <v>38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2"/>
    </row>
    <row r="48" spans="1:21" ht="63.75" x14ac:dyDescent="0.25">
      <c r="A48" s="14" t="s">
        <v>470</v>
      </c>
      <c r="B48" s="129" t="s">
        <v>23</v>
      </c>
      <c r="C48" s="128"/>
      <c r="D48" s="128"/>
      <c r="E48" s="128"/>
      <c r="F48" s="128"/>
      <c r="G48" s="157" t="s">
        <v>542</v>
      </c>
      <c r="H48" s="157" t="s">
        <v>543</v>
      </c>
      <c r="I48" s="157" t="s">
        <v>544</v>
      </c>
      <c r="J48" s="157" t="s">
        <v>545</v>
      </c>
      <c r="K48" s="157" t="s">
        <v>545</v>
      </c>
      <c r="L48" s="189" t="s">
        <v>268</v>
      </c>
      <c r="M48" s="190">
        <v>0</v>
      </c>
      <c r="N48" s="190">
        <v>0</v>
      </c>
      <c r="O48" s="190">
        <v>0</v>
      </c>
      <c r="P48" s="190">
        <v>0</v>
      </c>
      <c r="Q48" s="190">
        <v>0</v>
      </c>
      <c r="R48" s="190">
        <v>0</v>
      </c>
      <c r="S48" s="191" t="s">
        <v>546</v>
      </c>
      <c r="T48" s="157" t="s">
        <v>547</v>
      </c>
      <c r="U48" s="157" t="s">
        <v>452</v>
      </c>
    </row>
    <row r="49" spans="1:21" x14ac:dyDescent="0.25">
      <c r="A49" s="14" t="s">
        <v>272</v>
      </c>
      <c r="B49" s="4"/>
      <c r="C49" s="16"/>
      <c r="D49" s="16"/>
      <c r="E49" s="16"/>
      <c r="F49" s="16"/>
      <c r="G49" s="161"/>
      <c r="H49" s="161"/>
      <c r="I49" s="161"/>
      <c r="J49" s="161"/>
      <c r="K49" s="161"/>
      <c r="L49" s="192"/>
      <c r="M49" s="174"/>
      <c r="N49" s="174"/>
      <c r="O49" s="174"/>
      <c r="P49" s="174"/>
      <c r="Q49" s="174"/>
      <c r="R49" s="174"/>
      <c r="S49" s="193"/>
      <c r="T49" s="161"/>
      <c r="U49" s="161"/>
    </row>
    <row r="50" spans="1:21" ht="15" customHeight="1" x14ac:dyDescent="0.25">
      <c r="A50" s="15" t="s">
        <v>273</v>
      </c>
      <c r="B50" s="12"/>
      <c r="C50" s="16" t="s">
        <v>39</v>
      </c>
      <c r="D50" s="16" t="s">
        <v>40</v>
      </c>
      <c r="E50" s="16" t="s">
        <v>41</v>
      </c>
      <c r="F50" s="16"/>
      <c r="G50" s="161"/>
      <c r="H50" s="161"/>
      <c r="I50" s="161"/>
      <c r="J50" s="161"/>
      <c r="K50" s="161"/>
      <c r="L50" s="192"/>
      <c r="M50" s="174"/>
      <c r="N50" s="174"/>
      <c r="O50" s="174"/>
      <c r="P50" s="174"/>
      <c r="Q50" s="174"/>
      <c r="R50" s="174"/>
      <c r="S50" s="193"/>
      <c r="T50" s="161"/>
      <c r="U50" s="161"/>
    </row>
    <row r="51" spans="1:21" ht="25.5" customHeight="1" x14ac:dyDescent="0.25">
      <c r="A51" s="205" t="s">
        <v>274</v>
      </c>
      <c r="B51" s="12"/>
      <c r="C51" s="16" t="s">
        <v>39</v>
      </c>
      <c r="D51" s="16" t="s">
        <v>40</v>
      </c>
      <c r="E51" s="16" t="s">
        <v>325</v>
      </c>
      <c r="F51" s="16" t="s">
        <v>261</v>
      </c>
      <c r="G51" s="161" t="s">
        <v>548</v>
      </c>
      <c r="H51" s="161" t="s">
        <v>549</v>
      </c>
      <c r="I51" s="161" t="s">
        <v>452</v>
      </c>
      <c r="J51" s="161"/>
      <c r="K51" s="161"/>
      <c r="L51" s="192"/>
      <c r="M51" s="174"/>
      <c r="N51" s="174"/>
      <c r="O51" s="174"/>
      <c r="P51" s="174"/>
      <c r="Q51" s="174"/>
      <c r="R51" s="174"/>
      <c r="S51" s="193" t="s">
        <v>550</v>
      </c>
      <c r="T51" s="161" t="s">
        <v>551</v>
      </c>
      <c r="U51" s="161" t="s">
        <v>452</v>
      </c>
    </row>
    <row r="52" spans="1:21" ht="26.25" customHeight="1" x14ac:dyDescent="0.25">
      <c r="A52" s="207"/>
      <c r="B52" s="203"/>
      <c r="C52" s="204" t="s">
        <v>39</v>
      </c>
      <c r="D52" s="204" t="s">
        <v>40</v>
      </c>
      <c r="E52" s="204" t="s">
        <v>325</v>
      </c>
      <c r="F52" s="204" t="s">
        <v>87</v>
      </c>
      <c r="G52" s="194" t="s">
        <v>451</v>
      </c>
      <c r="H52" s="194" t="s">
        <v>451</v>
      </c>
      <c r="I52" s="194" t="s">
        <v>268</v>
      </c>
      <c r="J52" s="194"/>
      <c r="K52" s="194"/>
      <c r="L52" s="195"/>
      <c r="M52" s="174"/>
      <c r="N52" s="174"/>
      <c r="O52" s="174"/>
      <c r="P52" s="174"/>
      <c r="Q52" s="174"/>
      <c r="R52" s="174"/>
      <c r="S52" s="196" t="s">
        <v>451</v>
      </c>
      <c r="T52" s="194" t="s">
        <v>451</v>
      </c>
      <c r="U52" s="194" t="s">
        <v>268</v>
      </c>
    </row>
    <row r="53" spans="1:21" ht="63.75" customHeight="1" x14ac:dyDescent="0.25">
      <c r="A53" s="17" t="s">
        <v>42</v>
      </c>
      <c r="B53" s="18"/>
      <c r="C53" s="19" t="s">
        <v>39</v>
      </c>
      <c r="D53" s="19" t="s">
        <v>40</v>
      </c>
      <c r="E53" s="19" t="s">
        <v>326</v>
      </c>
      <c r="F53" s="19" t="s">
        <v>453</v>
      </c>
      <c r="G53" s="197" t="s">
        <v>552</v>
      </c>
      <c r="H53" s="197" t="s">
        <v>553</v>
      </c>
      <c r="I53" s="197" t="s">
        <v>495</v>
      </c>
      <c r="J53" s="197"/>
      <c r="K53" s="197"/>
      <c r="L53" s="198"/>
      <c r="M53" s="174"/>
      <c r="N53" s="174"/>
      <c r="O53" s="174"/>
      <c r="P53" s="174"/>
      <c r="Q53" s="174"/>
      <c r="R53" s="174"/>
      <c r="S53" s="199" t="s">
        <v>552</v>
      </c>
      <c r="T53" s="197" t="s">
        <v>553</v>
      </c>
      <c r="U53" s="197" t="s">
        <v>495</v>
      </c>
    </row>
    <row r="54" spans="1:21" ht="74.25" customHeight="1" x14ac:dyDescent="0.25">
      <c r="A54" s="17" t="s">
        <v>42</v>
      </c>
      <c r="B54" s="4"/>
      <c r="C54" s="16" t="s">
        <v>39</v>
      </c>
      <c r="D54" s="16" t="s">
        <v>40</v>
      </c>
      <c r="E54" s="16" t="s">
        <v>562</v>
      </c>
      <c r="F54" s="16"/>
      <c r="G54" s="161"/>
      <c r="H54" s="161"/>
      <c r="I54" s="161"/>
      <c r="J54" s="161" t="s">
        <v>554</v>
      </c>
      <c r="K54" s="161" t="s">
        <v>554</v>
      </c>
      <c r="L54" s="192" t="s">
        <v>268</v>
      </c>
      <c r="M54" s="174"/>
      <c r="N54" s="174"/>
      <c r="O54" s="174"/>
      <c r="P54" s="174"/>
      <c r="Q54" s="174"/>
      <c r="R54" s="174"/>
      <c r="S54" s="193" t="s">
        <v>554</v>
      </c>
      <c r="T54" s="161" t="s">
        <v>554</v>
      </c>
      <c r="U54" s="200" t="s">
        <v>268</v>
      </c>
    </row>
    <row r="55" spans="1:21" ht="61.5" customHeight="1" x14ac:dyDescent="0.25">
      <c r="A55" s="15" t="s">
        <v>43</v>
      </c>
      <c r="B55" s="4"/>
      <c r="C55" s="16" t="s">
        <v>39</v>
      </c>
      <c r="D55" s="16" t="s">
        <v>40</v>
      </c>
      <c r="E55" s="16" t="s">
        <v>276</v>
      </c>
      <c r="F55" s="16" t="s">
        <v>453</v>
      </c>
      <c r="G55" s="161" t="s">
        <v>555</v>
      </c>
      <c r="H55" s="161" t="s">
        <v>555</v>
      </c>
      <c r="I55" s="161" t="s">
        <v>268</v>
      </c>
      <c r="J55" s="161" t="s">
        <v>556</v>
      </c>
      <c r="K55" s="161" t="s">
        <v>556</v>
      </c>
      <c r="L55" s="192" t="s">
        <v>268</v>
      </c>
      <c r="M55" s="174"/>
      <c r="N55" s="174"/>
      <c r="O55" s="174"/>
      <c r="P55" s="174"/>
      <c r="Q55" s="174"/>
      <c r="R55" s="174"/>
      <c r="S55" s="193" t="s">
        <v>557</v>
      </c>
      <c r="T55" s="161" t="s">
        <v>557</v>
      </c>
      <c r="U55" s="161" t="s">
        <v>46</v>
      </c>
    </row>
    <row r="56" spans="1:21" ht="57.75" customHeight="1" x14ac:dyDescent="0.25">
      <c r="A56" s="15" t="s">
        <v>410</v>
      </c>
      <c r="B56" s="4"/>
      <c r="C56" s="16" t="s">
        <v>39</v>
      </c>
      <c r="D56" s="16" t="s">
        <v>40</v>
      </c>
      <c r="E56" s="16" t="s">
        <v>561</v>
      </c>
      <c r="F56" s="16" t="s">
        <v>453</v>
      </c>
      <c r="G56" s="161"/>
      <c r="H56" s="161"/>
      <c r="I56" s="161"/>
      <c r="J56" s="161" t="s">
        <v>558</v>
      </c>
      <c r="K56" s="161" t="s">
        <v>558</v>
      </c>
      <c r="L56" s="192" t="s">
        <v>268</v>
      </c>
      <c r="M56" s="174"/>
      <c r="N56" s="174"/>
      <c r="O56" s="174"/>
      <c r="P56" s="174"/>
      <c r="Q56" s="174"/>
      <c r="R56" s="174"/>
      <c r="S56" s="193" t="s">
        <v>558</v>
      </c>
      <c r="T56" s="161" t="s">
        <v>558</v>
      </c>
      <c r="U56" s="161" t="s">
        <v>46</v>
      </c>
    </row>
    <row r="57" spans="1:21" ht="44.25" customHeight="1" x14ac:dyDescent="0.25">
      <c r="A57" s="15" t="s">
        <v>327</v>
      </c>
      <c r="B57" s="4"/>
      <c r="C57" s="16" t="s">
        <v>39</v>
      </c>
      <c r="D57" s="16" t="s">
        <v>40</v>
      </c>
      <c r="E57" s="16" t="s">
        <v>560</v>
      </c>
      <c r="F57" s="16" t="s">
        <v>453</v>
      </c>
      <c r="G57" s="161"/>
      <c r="H57" s="161"/>
      <c r="I57" s="161"/>
      <c r="J57" s="161" t="s">
        <v>559</v>
      </c>
      <c r="K57" s="161" t="s">
        <v>559</v>
      </c>
      <c r="L57" s="192" t="s">
        <v>268</v>
      </c>
      <c r="M57" s="174"/>
      <c r="N57" s="174"/>
      <c r="O57" s="174"/>
      <c r="P57" s="174"/>
      <c r="Q57" s="174"/>
      <c r="R57" s="174"/>
      <c r="S57" s="193" t="s">
        <v>559</v>
      </c>
      <c r="T57" s="161" t="s">
        <v>559</v>
      </c>
      <c r="U57" s="161" t="s">
        <v>46</v>
      </c>
    </row>
    <row r="58" spans="1:21" s="31" customFormat="1" ht="20.25" x14ac:dyDescent="0.3">
      <c r="A58" s="240" t="s">
        <v>47</v>
      </c>
      <c r="B58" s="241"/>
      <c r="C58" s="241"/>
      <c r="D58" s="241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2"/>
    </row>
    <row r="59" spans="1:21" s="31" customFormat="1" ht="66" customHeight="1" x14ac:dyDescent="0.25">
      <c r="A59" s="75" t="s">
        <v>563</v>
      </c>
      <c r="B59" s="104" t="s">
        <v>23</v>
      </c>
      <c r="C59" s="75"/>
      <c r="D59" s="75"/>
      <c r="E59" s="75"/>
      <c r="F59" s="75"/>
      <c r="G59" s="303">
        <v>97475.5</v>
      </c>
      <c r="H59" s="304">
        <v>96853</v>
      </c>
      <c r="I59" s="305" t="s">
        <v>564</v>
      </c>
      <c r="J59" s="304">
        <v>6061.8</v>
      </c>
      <c r="K59" s="304">
        <v>6061.8</v>
      </c>
      <c r="L59" s="305" t="s">
        <v>565</v>
      </c>
      <c r="M59" s="304">
        <v>294.10000000000002</v>
      </c>
      <c r="N59" s="304">
        <v>294.10000000000002</v>
      </c>
      <c r="O59" s="305" t="s">
        <v>565</v>
      </c>
      <c r="P59" s="304">
        <v>0</v>
      </c>
      <c r="Q59" s="304">
        <v>0</v>
      </c>
      <c r="R59" s="304">
        <v>0</v>
      </c>
      <c r="S59" s="304">
        <v>103831.4</v>
      </c>
      <c r="T59" s="304">
        <v>103208.9</v>
      </c>
      <c r="U59" s="305" t="s">
        <v>566</v>
      </c>
    </row>
    <row r="60" spans="1:21" s="31" customFormat="1" ht="63.75" customHeight="1" x14ac:dyDescent="0.25">
      <c r="A60" s="75" t="s">
        <v>277</v>
      </c>
      <c r="B60" s="104" t="s">
        <v>23</v>
      </c>
      <c r="C60" s="29"/>
      <c r="D60" s="29"/>
      <c r="E60" s="29"/>
      <c r="F60" s="29"/>
      <c r="G60" s="304">
        <v>21953.3</v>
      </c>
      <c r="H60" s="304">
        <v>21671.8</v>
      </c>
      <c r="I60" s="305" t="s">
        <v>567</v>
      </c>
      <c r="J60" s="304">
        <v>1400</v>
      </c>
      <c r="K60" s="304">
        <v>1400</v>
      </c>
      <c r="L60" s="305" t="s">
        <v>565</v>
      </c>
      <c r="M60" s="304">
        <v>0</v>
      </c>
      <c r="N60" s="304">
        <v>0</v>
      </c>
      <c r="O60" s="304">
        <v>0</v>
      </c>
      <c r="P60" s="304">
        <v>0</v>
      </c>
      <c r="Q60" s="304">
        <v>0</v>
      </c>
      <c r="R60" s="304">
        <v>0</v>
      </c>
      <c r="S60" s="306">
        <v>23353.3</v>
      </c>
      <c r="T60" s="304">
        <v>23071.8</v>
      </c>
      <c r="U60" s="305" t="s">
        <v>567</v>
      </c>
    </row>
    <row r="61" spans="1:21" ht="63.75" customHeight="1" x14ac:dyDescent="0.25">
      <c r="A61" s="307" t="s">
        <v>411</v>
      </c>
      <c r="B61" s="104" t="s">
        <v>23</v>
      </c>
      <c r="C61" s="308">
        <v>111</v>
      </c>
      <c r="D61" s="309" t="s">
        <v>412</v>
      </c>
      <c r="E61" s="309" t="s">
        <v>413</v>
      </c>
      <c r="F61" s="308" t="s">
        <v>414</v>
      </c>
      <c r="G61" s="310">
        <v>21555.3</v>
      </c>
      <c r="H61" s="311">
        <v>21273.8</v>
      </c>
      <c r="I61" s="312" t="s">
        <v>568</v>
      </c>
      <c r="J61" s="311"/>
      <c r="K61" s="311"/>
      <c r="L61" s="311"/>
      <c r="M61" s="311"/>
      <c r="N61" s="311"/>
      <c r="O61" s="311"/>
      <c r="P61" s="311"/>
      <c r="Q61" s="311"/>
      <c r="R61" s="311"/>
      <c r="S61" s="313">
        <v>21555.3</v>
      </c>
      <c r="T61" s="311">
        <v>21273.8</v>
      </c>
      <c r="U61" s="312" t="s">
        <v>568</v>
      </c>
    </row>
    <row r="62" spans="1:21" ht="64.5" customHeight="1" x14ac:dyDescent="0.25">
      <c r="A62" s="307" t="s">
        <v>57</v>
      </c>
      <c r="B62" s="104" t="s">
        <v>23</v>
      </c>
      <c r="C62" s="308">
        <v>111</v>
      </c>
      <c r="D62" s="309" t="s">
        <v>412</v>
      </c>
      <c r="E62" s="309" t="s">
        <v>415</v>
      </c>
      <c r="F62" s="308">
        <v>612</v>
      </c>
      <c r="G62" s="311">
        <v>398</v>
      </c>
      <c r="H62" s="311">
        <v>398</v>
      </c>
      <c r="I62" s="312" t="s">
        <v>565</v>
      </c>
      <c r="J62" s="311"/>
      <c r="K62" s="311"/>
      <c r="L62" s="311"/>
      <c r="M62" s="311"/>
      <c r="N62" s="311"/>
      <c r="O62" s="311"/>
      <c r="P62" s="311"/>
      <c r="Q62" s="311"/>
      <c r="R62" s="311"/>
      <c r="S62" s="311">
        <v>398</v>
      </c>
      <c r="T62" s="311">
        <v>398</v>
      </c>
      <c r="U62" s="312" t="s">
        <v>565</v>
      </c>
    </row>
    <row r="63" spans="1:21" ht="63.75" customHeight="1" x14ac:dyDescent="0.25">
      <c r="A63" s="307" t="s">
        <v>569</v>
      </c>
      <c r="B63" s="104" t="s">
        <v>23</v>
      </c>
      <c r="C63" s="308">
        <v>111</v>
      </c>
      <c r="D63" s="309" t="s">
        <v>412</v>
      </c>
      <c r="E63" s="309" t="s">
        <v>570</v>
      </c>
      <c r="F63" s="308">
        <v>612</v>
      </c>
      <c r="G63" s="311"/>
      <c r="H63" s="311"/>
      <c r="I63" s="312"/>
      <c r="J63" s="311">
        <v>1400</v>
      </c>
      <c r="K63" s="311">
        <v>1400</v>
      </c>
      <c r="L63" s="312" t="s">
        <v>565</v>
      </c>
      <c r="M63" s="311"/>
      <c r="N63" s="311"/>
      <c r="O63" s="311"/>
      <c r="P63" s="311"/>
      <c r="Q63" s="311"/>
      <c r="R63" s="311"/>
      <c r="S63" s="311">
        <v>1400</v>
      </c>
      <c r="T63" s="311">
        <v>1400</v>
      </c>
      <c r="U63" s="312" t="s">
        <v>565</v>
      </c>
    </row>
    <row r="64" spans="1:21" ht="33.75" customHeight="1" x14ac:dyDescent="0.25">
      <c r="A64" s="75" t="s">
        <v>278</v>
      </c>
      <c r="B64" s="29"/>
      <c r="C64" s="29"/>
      <c r="D64" s="29"/>
      <c r="E64" s="29"/>
      <c r="F64" s="29"/>
      <c r="G64" s="304">
        <v>56942.6</v>
      </c>
      <c r="H64" s="304">
        <v>56564.2</v>
      </c>
      <c r="I64" s="305" t="s">
        <v>564</v>
      </c>
      <c r="J64" s="304">
        <v>3300</v>
      </c>
      <c r="K64" s="304">
        <v>3300</v>
      </c>
      <c r="L64" s="305" t="s">
        <v>565</v>
      </c>
      <c r="M64" s="304">
        <v>0</v>
      </c>
      <c r="N64" s="304">
        <v>0</v>
      </c>
      <c r="O64" s="304">
        <v>0</v>
      </c>
      <c r="P64" s="304">
        <v>0</v>
      </c>
      <c r="Q64" s="304">
        <v>0</v>
      </c>
      <c r="R64" s="304">
        <v>0</v>
      </c>
      <c r="S64" s="306" t="s">
        <v>572</v>
      </c>
      <c r="T64" s="303">
        <v>59864.2</v>
      </c>
      <c r="U64" s="305" t="s">
        <v>564</v>
      </c>
    </row>
    <row r="65" spans="1:21" ht="63.75" x14ac:dyDescent="0.25">
      <c r="A65" s="307" t="s">
        <v>279</v>
      </c>
      <c r="B65" s="104" t="s">
        <v>23</v>
      </c>
      <c r="C65" s="308">
        <v>111</v>
      </c>
      <c r="D65" s="309" t="s">
        <v>412</v>
      </c>
      <c r="E65" s="309" t="s">
        <v>416</v>
      </c>
      <c r="F65" s="308">
        <v>244</v>
      </c>
      <c r="G65" s="311">
        <v>25</v>
      </c>
      <c r="H65" s="311">
        <v>25</v>
      </c>
      <c r="I65" s="312" t="s">
        <v>565</v>
      </c>
      <c r="J65" s="311"/>
      <c r="K65" s="311"/>
      <c r="L65" s="311"/>
      <c r="M65" s="311"/>
      <c r="N65" s="311"/>
      <c r="O65" s="311"/>
      <c r="P65" s="311"/>
      <c r="Q65" s="311"/>
      <c r="R65" s="311"/>
      <c r="S65" s="311">
        <v>25</v>
      </c>
      <c r="T65" s="311">
        <v>25</v>
      </c>
      <c r="U65" s="312" t="s">
        <v>565</v>
      </c>
    </row>
    <row r="66" spans="1:21" ht="66.75" customHeight="1" x14ac:dyDescent="0.25">
      <c r="A66" s="307" t="s">
        <v>242</v>
      </c>
      <c r="B66" s="104" t="s">
        <v>23</v>
      </c>
      <c r="C66" s="308">
        <v>111</v>
      </c>
      <c r="D66" s="309" t="s">
        <v>412</v>
      </c>
      <c r="E66" s="309" t="s">
        <v>417</v>
      </c>
      <c r="F66" s="308">
        <v>244</v>
      </c>
      <c r="G66" s="311">
        <v>25</v>
      </c>
      <c r="H66" s="311">
        <v>0</v>
      </c>
      <c r="I66" s="312" t="s">
        <v>571</v>
      </c>
      <c r="J66" s="311"/>
      <c r="K66" s="311"/>
      <c r="L66" s="311"/>
      <c r="M66" s="311"/>
      <c r="N66" s="311"/>
      <c r="O66" s="311"/>
      <c r="P66" s="311"/>
      <c r="Q66" s="311"/>
      <c r="R66" s="311"/>
      <c r="S66" s="311">
        <v>25</v>
      </c>
      <c r="T66" s="311">
        <v>0</v>
      </c>
      <c r="U66" s="312" t="s">
        <v>571</v>
      </c>
    </row>
    <row r="67" spans="1:21" s="31" customFormat="1" ht="63.75" x14ac:dyDescent="0.25">
      <c r="A67" s="307" t="s">
        <v>280</v>
      </c>
      <c r="B67" s="104" t="s">
        <v>23</v>
      </c>
      <c r="C67" s="308">
        <v>111</v>
      </c>
      <c r="D67" s="309" t="s">
        <v>412</v>
      </c>
      <c r="E67" s="309" t="s">
        <v>418</v>
      </c>
      <c r="F67" s="308">
        <v>244</v>
      </c>
      <c r="G67" s="311">
        <v>45</v>
      </c>
      <c r="H67" s="311">
        <v>45</v>
      </c>
      <c r="I67" s="312" t="s">
        <v>565</v>
      </c>
      <c r="J67" s="311"/>
      <c r="K67" s="311"/>
      <c r="L67" s="311"/>
      <c r="M67" s="311"/>
      <c r="N67" s="311"/>
      <c r="O67" s="311"/>
      <c r="P67" s="311"/>
      <c r="Q67" s="311"/>
      <c r="R67" s="311"/>
      <c r="S67" s="311">
        <v>45</v>
      </c>
      <c r="T67" s="311">
        <v>45</v>
      </c>
      <c r="U67" s="312" t="s">
        <v>565</v>
      </c>
    </row>
    <row r="68" spans="1:21" ht="63.75" customHeight="1" x14ac:dyDescent="0.25">
      <c r="A68" s="307" t="s">
        <v>144</v>
      </c>
      <c r="B68" s="104" t="s">
        <v>23</v>
      </c>
      <c r="C68" s="308">
        <v>111</v>
      </c>
      <c r="D68" s="309" t="s">
        <v>412</v>
      </c>
      <c r="E68" s="309" t="s">
        <v>419</v>
      </c>
      <c r="F68" s="308">
        <v>244</v>
      </c>
      <c r="G68" s="311">
        <v>30</v>
      </c>
      <c r="H68" s="311">
        <v>30</v>
      </c>
      <c r="I68" s="312" t="s">
        <v>565</v>
      </c>
      <c r="J68" s="311"/>
      <c r="K68" s="311"/>
      <c r="L68" s="311"/>
      <c r="M68" s="311"/>
      <c r="N68" s="311"/>
      <c r="O68" s="311"/>
      <c r="P68" s="311"/>
      <c r="Q68" s="311"/>
      <c r="R68" s="311"/>
      <c r="S68" s="311">
        <v>30</v>
      </c>
      <c r="T68" s="311">
        <v>30</v>
      </c>
      <c r="U68" s="312" t="s">
        <v>565</v>
      </c>
    </row>
    <row r="69" spans="1:21" ht="63.75" customHeight="1" x14ac:dyDescent="0.25">
      <c r="A69" s="307" t="s">
        <v>420</v>
      </c>
      <c r="B69" s="104" t="s">
        <v>23</v>
      </c>
      <c r="C69" s="308">
        <v>111</v>
      </c>
      <c r="D69" s="309" t="s">
        <v>412</v>
      </c>
      <c r="E69" s="309" t="s">
        <v>421</v>
      </c>
      <c r="F69" s="308" t="s">
        <v>414</v>
      </c>
      <c r="G69" s="311">
        <v>55275.4</v>
      </c>
      <c r="H69" s="313">
        <v>54922.1</v>
      </c>
      <c r="I69" s="312" t="s">
        <v>564</v>
      </c>
      <c r="J69" s="311"/>
      <c r="K69" s="311"/>
      <c r="L69" s="311"/>
      <c r="M69" s="311"/>
      <c r="N69" s="311"/>
      <c r="O69" s="311"/>
      <c r="P69" s="311"/>
      <c r="Q69" s="311"/>
      <c r="R69" s="311"/>
      <c r="S69" s="311">
        <v>55275.4</v>
      </c>
      <c r="T69" s="313">
        <v>54922.1</v>
      </c>
      <c r="U69" s="312" t="s">
        <v>564</v>
      </c>
    </row>
    <row r="70" spans="1:21" ht="75.75" customHeight="1" x14ac:dyDescent="0.25">
      <c r="A70" s="307" t="s">
        <v>328</v>
      </c>
      <c r="B70" s="104" t="s">
        <v>23</v>
      </c>
      <c r="C70" s="308">
        <v>111</v>
      </c>
      <c r="D70" s="309" t="s">
        <v>412</v>
      </c>
      <c r="E70" s="309" t="s">
        <v>422</v>
      </c>
      <c r="F70" s="308">
        <v>612</v>
      </c>
      <c r="G70" s="311"/>
      <c r="H70" s="311"/>
      <c r="I70" s="311"/>
      <c r="J70" s="311">
        <v>1300</v>
      </c>
      <c r="K70" s="311">
        <v>1300</v>
      </c>
      <c r="L70" s="312" t="s">
        <v>565</v>
      </c>
      <c r="M70" s="311"/>
      <c r="N70" s="311"/>
      <c r="O70" s="311"/>
      <c r="P70" s="311"/>
      <c r="Q70" s="311"/>
      <c r="R70" s="311"/>
      <c r="S70" s="311">
        <v>1300</v>
      </c>
      <c r="T70" s="311">
        <v>1300</v>
      </c>
      <c r="U70" s="312" t="s">
        <v>565</v>
      </c>
    </row>
    <row r="71" spans="1:21" ht="63.75" x14ac:dyDescent="0.25">
      <c r="A71" s="307" t="s">
        <v>57</v>
      </c>
      <c r="B71" s="104" t="s">
        <v>23</v>
      </c>
      <c r="C71" s="308">
        <v>111</v>
      </c>
      <c r="D71" s="309" t="s">
        <v>412</v>
      </c>
      <c r="E71" s="309" t="s">
        <v>423</v>
      </c>
      <c r="F71" s="308">
        <v>612</v>
      </c>
      <c r="G71" s="311">
        <v>1296.8</v>
      </c>
      <c r="H71" s="311">
        <v>1296.8</v>
      </c>
      <c r="I71" s="312" t="s">
        <v>573</v>
      </c>
      <c r="J71" s="311"/>
      <c r="K71" s="311"/>
      <c r="L71" s="311"/>
      <c r="M71" s="311"/>
      <c r="N71" s="311"/>
      <c r="O71" s="311"/>
      <c r="P71" s="311"/>
      <c r="Q71" s="311"/>
      <c r="R71" s="311"/>
      <c r="S71" s="311">
        <v>1296.8</v>
      </c>
      <c r="T71" s="311">
        <v>1296.8</v>
      </c>
      <c r="U71" s="312" t="s">
        <v>573</v>
      </c>
    </row>
    <row r="72" spans="1:21" ht="63.75" customHeight="1" x14ac:dyDescent="0.25">
      <c r="A72" s="307" t="s">
        <v>574</v>
      </c>
      <c r="B72" s="104" t="s">
        <v>23</v>
      </c>
      <c r="C72" s="308">
        <v>111</v>
      </c>
      <c r="D72" s="309" t="s">
        <v>412</v>
      </c>
      <c r="E72" s="309" t="s">
        <v>575</v>
      </c>
      <c r="F72" s="308">
        <v>612</v>
      </c>
      <c r="G72" s="311">
        <v>245.3</v>
      </c>
      <c r="H72" s="311">
        <v>245.3</v>
      </c>
      <c r="I72" s="312" t="s">
        <v>565</v>
      </c>
      <c r="J72" s="311"/>
      <c r="K72" s="311"/>
      <c r="L72" s="311"/>
      <c r="M72" s="311"/>
      <c r="N72" s="311"/>
      <c r="O72" s="311"/>
      <c r="P72" s="311"/>
      <c r="Q72" s="311"/>
      <c r="R72" s="311"/>
      <c r="S72" s="311">
        <v>245.3</v>
      </c>
      <c r="T72" s="311">
        <v>245.3</v>
      </c>
      <c r="U72" s="312" t="s">
        <v>565</v>
      </c>
    </row>
    <row r="73" spans="1:21" ht="63.75" customHeight="1" x14ac:dyDescent="0.25">
      <c r="A73" s="307" t="s">
        <v>574</v>
      </c>
      <c r="B73" s="104" t="s">
        <v>23</v>
      </c>
      <c r="C73" s="308">
        <v>111</v>
      </c>
      <c r="D73" s="309" t="s">
        <v>412</v>
      </c>
      <c r="E73" s="309" t="s">
        <v>575</v>
      </c>
      <c r="F73" s="308">
        <v>612</v>
      </c>
      <c r="G73" s="311"/>
      <c r="H73" s="311"/>
      <c r="I73" s="311"/>
      <c r="J73" s="311">
        <v>2000</v>
      </c>
      <c r="K73" s="311">
        <v>2000</v>
      </c>
      <c r="L73" s="312" t="s">
        <v>565</v>
      </c>
      <c r="M73" s="311"/>
      <c r="N73" s="311"/>
      <c r="O73" s="311"/>
      <c r="P73" s="311"/>
      <c r="Q73" s="311"/>
      <c r="R73" s="311"/>
      <c r="S73" s="311">
        <v>2000</v>
      </c>
      <c r="T73" s="311">
        <v>2000</v>
      </c>
      <c r="U73" s="312" t="s">
        <v>565</v>
      </c>
    </row>
    <row r="74" spans="1:21" ht="25.5" x14ac:dyDescent="0.25">
      <c r="A74" s="75" t="s">
        <v>281</v>
      </c>
      <c r="B74" s="29"/>
      <c r="C74" s="29"/>
      <c r="D74" s="29"/>
      <c r="E74" s="29"/>
      <c r="F74" s="29"/>
      <c r="G74" s="304">
        <v>2523.3000000000002</v>
      </c>
      <c r="H74" s="304">
        <v>2449.9</v>
      </c>
      <c r="I74" s="305" t="s">
        <v>576</v>
      </c>
      <c r="J74" s="304">
        <v>356.8</v>
      </c>
      <c r="K74" s="304">
        <v>356.8</v>
      </c>
      <c r="L74" s="305" t="s">
        <v>573</v>
      </c>
      <c r="M74" s="304">
        <v>0</v>
      </c>
      <c r="N74" s="304">
        <v>0</v>
      </c>
      <c r="O74" s="304">
        <v>0</v>
      </c>
      <c r="P74" s="304">
        <v>0</v>
      </c>
      <c r="Q74" s="304">
        <v>0</v>
      </c>
      <c r="R74" s="304">
        <v>0</v>
      </c>
      <c r="S74" s="304">
        <v>2880.1</v>
      </c>
      <c r="T74" s="304">
        <v>2806.7</v>
      </c>
      <c r="U74" s="305" t="s">
        <v>577</v>
      </c>
    </row>
    <row r="75" spans="1:21" ht="26.25" customHeight="1" x14ac:dyDescent="0.25">
      <c r="A75" s="307" t="s">
        <v>420</v>
      </c>
      <c r="B75" s="104" t="s">
        <v>23</v>
      </c>
      <c r="C75" s="308">
        <v>111</v>
      </c>
      <c r="D75" s="309" t="s">
        <v>247</v>
      </c>
      <c r="E75" s="309" t="s">
        <v>424</v>
      </c>
      <c r="F75" s="308" t="s">
        <v>425</v>
      </c>
      <c r="G75" s="311">
        <v>2523.3000000000002</v>
      </c>
      <c r="H75" s="311">
        <v>2449.9</v>
      </c>
      <c r="I75" s="312" t="s">
        <v>578</v>
      </c>
      <c r="J75" s="311"/>
      <c r="K75" s="311"/>
      <c r="L75" s="311"/>
      <c r="M75" s="311"/>
      <c r="N75" s="311"/>
      <c r="O75" s="311"/>
      <c r="P75" s="311"/>
      <c r="Q75" s="311"/>
      <c r="R75" s="311"/>
      <c r="S75" s="312" t="s">
        <v>579</v>
      </c>
      <c r="T75" s="311">
        <v>2449.9</v>
      </c>
      <c r="U75" s="312" t="s">
        <v>578</v>
      </c>
    </row>
    <row r="76" spans="1:21" ht="63.75" x14ac:dyDescent="0.25">
      <c r="A76" s="307" t="s">
        <v>426</v>
      </c>
      <c r="B76" s="104" t="s">
        <v>23</v>
      </c>
      <c r="C76" s="308">
        <v>111</v>
      </c>
      <c r="D76" s="309" t="s">
        <v>247</v>
      </c>
      <c r="E76" s="309" t="s">
        <v>427</v>
      </c>
      <c r="F76" s="308" t="s">
        <v>58</v>
      </c>
      <c r="G76" s="311"/>
      <c r="H76" s="311"/>
      <c r="I76" s="311"/>
      <c r="J76" s="311">
        <v>186.1</v>
      </c>
      <c r="K76" s="311">
        <v>186.1</v>
      </c>
      <c r="L76" s="312" t="s">
        <v>565</v>
      </c>
      <c r="M76" s="311"/>
      <c r="N76" s="311"/>
      <c r="O76" s="311"/>
      <c r="P76" s="311"/>
      <c r="Q76" s="311"/>
      <c r="R76" s="311"/>
      <c r="S76" s="311">
        <v>186.1</v>
      </c>
      <c r="T76" s="311">
        <v>186.1</v>
      </c>
      <c r="U76" s="312" t="s">
        <v>565</v>
      </c>
    </row>
    <row r="77" spans="1:21" ht="63.75" x14ac:dyDescent="0.25">
      <c r="A77" s="307" t="s">
        <v>282</v>
      </c>
      <c r="B77" s="104" t="s">
        <v>23</v>
      </c>
      <c r="C77" s="308">
        <v>111</v>
      </c>
      <c r="D77" s="309" t="s">
        <v>247</v>
      </c>
      <c r="E77" s="309" t="s">
        <v>428</v>
      </c>
      <c r="F77" s="309" t="s">
        <v>58</v>
      </c>
      <c r="G77" s="311"/>
      <c r="H77" s="311"/>
      <c r="I77" s="311"/>
      <c r="J77" s="311">
        <v>146.1</v>
      </c>
      <c r="K77" s="311">
        <v>146.1</v>
      </c>
      <c r="L77" s="312" t="s">
        <v>565</v>
      </c>
      <c r="M77" s="311"/>
      <c r="N77" s="311"/>
      <c r="O77" s="311"/>
      <c r="P77" s="311"/>
      <c r="Q77" s="311"/>
      <c r="R77" s="311"/>
      <c r="S77" s="311">
        <v>146.1</v>
      </c>
      <c r="T77" s="311">
        <v>146.1</v>
      </c>
      <c r="U77" s="312" t="s">
        <v>565</v>
      </c>
    </row>
    <row r="78" spans="1:21" ht="63.75" x14ac:dyDescent="0.25">
      <c r="A78" s="307" t="s">
        <v>282</v>
      </c>
      <c r="B78" s="104" t="s">
        <v>23</v>
      </c>
      <c r="C78" s="308">
        <v>111</v>
      </c>
      <c r="D78" s="309" t="s">
        <v>247</v>
      </c>
      <c r="E78" s="309" t="s">
        <v>428</v>
      </c>
      <c r="F78" s="314">
        <v>244</v>
      </c>
      <c r="G78" s="311"/>
      <c r="H78" s="311"/>
      <c r="I78" s="311"/>
      <c r="J78" s="311">
        <v>24.6</v>
      </c>
      <c r="K78" s="311">
        <v>24.6</v>
      </c>
      <c r="L78" s="312" t="s">
        <v>565</v>
      </c>
      <c r="M78" s="311"/>
      <c r="N78" s="311"/>
      <c r="O78" s="311"/>
      <c r="P78" s="311"/>
      <c r="Q78" s="311"/>
      <c r="R78" s="311"/>
      <c r="S78" s="311">
        <v>24.6</v>
      </c>
      <c r="T78" s="311">
        <v>24.6</v>
      </c>
      <c r="U78" s="312" t="s">
        <v>573</v>
      </c>
    </row>
    <row r="79" spans="1:21" ht="25.5" x14ac:dyDescent="0.25">
      <c r="A79" s="75" t="s">
        <v>283</v>
      </c>
      <c r="B79" s="29"/>
      <c r="C79" s="29"/>
      <c r="D79" s="29"/>
      <c r="E79" s="29"/>
      <c r="F79" s="29"/>
      <c r="G79" s="304">
        <v>16328.3</v>
      </c>
      <c r="H79" s="304">
        <v>16167.1</v>
      </c>
      <c r="I79" s="305" t="s">
        <v>580</v>
      </c>
      <c r="J79" s="304">
        <v>1005</v>
      </c>
      <c r="K79" s="304">
        <v>1005</v>
      </c>
      <c r="L79" s="305" t="s">
        <v>565</v>
      </c>
      <c r="M79" s="304">
        <v>294.10000000000002</v>
      </c>
      <c r="N79" s="304">
        <v>294.10000000000002</v>
      </c>
      <c r="O79" s="305" t="s">
        <v>565</v>
      </c>
      <c r="P79" s="304">
        <v>0</v>
      </c>
      <c r="Q79" s="304">
        <v>0</v>
      </c>
      <c r="R79" s="304">
        <v>0</v>
      </c>
      <c r="S79" s="304">
        <v>17627.400000000001</v>
      </c>
      <c r="T79" s="304">
        <v>17466.2</v>
      </c>
      <c r="U79" s="305" t="s">
        <v>580</v>
      </c>
    </row>
    <row r="80" spans="1:21" ht="63.75" x14ac:dyDescent="0.25">
      <c r="A80" s="307" t="s">
        <v>420</v>
      </c>
      <c r="B80" s="104" t="s">
        <v>23</v>
      </c>
      <c r="C80" s="308">
        <v>111</v>
      </c>
      <c r="D80" s="309" t="s">
        <v>248</v>
      </c>
      <c r="E80" s="309" t="s">
        <v>429</v>
      </c>
      <c r="F80" s="308" t="s">
        <v>414</v>
      </c>
      <c r="G80" s="311">
        <v>11670.9</v>
      </c>
      <c r="H80" s="311">
        <v>11670.9</v>
      </c>
      <c r="I80" s="312" t="s">
        <v>565</v>
      </c>
      <c r="J80" s="311"/>
      <c r="K80" s="311"/>
      <c r="L80" s="311"/>
      <c r="M80" s="311"/>
      <c r="N80" s="311"/>
      <c r="O80" s="311"/>
      <c r="P80" s="311"/>
      <c r="Q80" s="311"/>
      <c r="R80" s="311"/>
      <c r="S80" s="311">
        <v>11670.9</v>
      </c>
      <c r="T80" s="311">
        <v>11670.9</v>
      </c>
      <c r="U80" s="312" t="s">
        <v>573</v>
      </c>
    </row>
    <row r="81" spans="1:21" s="31" customFormat="1" ht="76.5" x14ac:dyDescent="0.25">
      <c r="A81" s="307" t="s">
        <v>284</v>
      </c>
      <c r="B81" s="104" t="s">
        <v>23</v>
      </c>
      <c r="C81" s="308">
        <v>111</v>
      </c>
      <c r="D81" s="309" t="s">
        <v>248</v>
      </c>
      <c r="E81" s="309" t="s">
        <v>430</v>
      </c>
      <c r="F81" s="308">
        <v>612</v>
      </c>
      <c r="G81" s="311">
        <v>562.1</v>
      </c>
      <c r="H81" s="311">
        <v>562.1</v>
      </c>
      <c r="I81" s="312" t="s">
        <v>565</v>
      </c>
      <c r="J81" s="311"/>
      <c r="K81" s="311"/>
      <c r="L81" s="311"/>
      <c r="M81" s="311"/>
      <c r="N81" s="311"/>
      <c r="O81" s="311"/>
      <c r="P81" s="311"/>
      <c r="Q81" s="311"/>
      <c r="R81" s="311"/>
      <c r="S81" s="311">
        <v>562.1</v>
      </c>
      <c r="T81" s="311">
        <v>562.1</v>
      </c>
      <c r="U81" s="312" t="s">
        <v>573</v>
      </c>
    </row>
    <row r="82" spans="1:21" ht="63.75" x14ac:dyDescent="0.25">
      <c r="A82" s="307" t="s">
        <v>243</v>
      </c>
      <c r="B82" s="104" t="s">
        <v>23</v>
      </c>
      <c r="C82" s="308">
        <v>111</v>
      </c>
      <c r="D82" s="309" t="s">
        <v>431</v>
      </c>
      <c r="E82" s="309" t="s">
        <v>432</v>
      </c>
      <c r="F82" s="308">
        <v>244</v>
      </c>
      <c r="G82" s="311">
        <v>5</v>
      </c>
      <c r="H82" s="311">
        <v>5</v>
      </c>
      <c r="I82" s="312" t="s">
        <v>565</v>
      </c>
      <c r="J82" s="311"/>
      <c r="K82" s="311"/>
      <c r="L82" s="311"/>
      <c r="M82" s="311"/>
      <c r="N82" s="311"/>
      <c r="O82" s="311"/>
      <c r="P82" s="311"/>
      <c r="Q82" s="311"/>
      <c r="R82" s="311"/>
      <c r="S82" s="311">
        <v>5</v>
      </c>
      <c r="T82" s="311">
        <v>5</v>
      </c>
      <c r="U82" s="312" t="s">
        <v>565</v>
      </c>
    </row>
    <row r="83" spans="1:21" ht="63.75" x14ac:dyDescent="0.25">
      <c r="A83" s="307" t="s">
        <v>244</v>
      </c>
      <c r="B83" s="104" t="s">
        <v>23</v>
      </c>
      <c r="C83" s="308">
        <v>111</v>
      </c>
      <c r="D83" s="309" t="s">
        <v>431</v>
      </c>
      <c r="E83" s="309" t="s">
        <v>433</v>
      </c>
      <c r="F83" s="308">
        <v>244</v>
      </c>
      <c r="G83" s="311">
        <v>45</v>
      </c>
      <c r="H83" s="311">
        <v>45</v>
      </c>
      <c r="I83" s="312" t="s">
        <v>565</v>
      </c>
      <c r="J83" s="311"/>
      <c r="K83" s="311"/>
      <c r="L83" s="311"/>
      <c r="M83" s="311"/>
      <c r="N83" s="311"/>
      <c r="O83" s="311"/>
      <c r="P83" s="311"/>
      <c r="Q83" s="311"/>
      <c r="R83" s="311"/>
      <c r="S83" s="311">
        <v>45</v>
      </c>
      <c r="T83" s="311">
        <v>45</v>
      </c>
      <c r="U83" s="312" t="s">
        <v>565</v>
      </c>
    </row>
    <row r="84" spans="1:21" ht="63.75" x14ac:dyDescent="0.25">
      <c r="A84" s="307" t="s">
        <v>285</v>
      </c>
      <c r="B84" s="104" t="s">
        <v>23</v>
      </c>
      <c r="C84" s="308">
        <v>111</v>
      </c>
      <c r="D84" s="309" t="s">
        <v>412</v>
      </c>
      <c r="E84" s="309" t="s">
        <v>434</v>
      </c>
      <c r="F84" s="308">
        <v>610</v>
      </c>
      <c r="G84" s="311"/>
      <c r="H84" s="311"/>
      <c r="I84" s="312"/>
      <c r="J84" s="311">
        <v>212.1</v>
      </c>
      <c r="K84" s="311">
        <v>212.1</v>
      </c>
      <c r="L84" s="311">
        <v>100</v>
      </c>
      <c r="M84" s="311"/>
      <c r="N84" s="311"/>
      <c r="O84" s="311"/>
      <c r="P84" s="311"/>
      <c r="Q84" s="311"/>
      <c r="R84" s="311"/>
      <c r="S84" s="311">
        <v>212.1</v>
      </c>
      <c r="T84" s="311">
        <v>212.1</v>
      </c>
      <c r="U84" s="312" t="s">
        <v>565</v>
      </c>
    </row>
    <row r="85" spans="1:21" ht="63.75" x14ac:dyDescent="0.25">
      <c r="A85" s="307" t="s">
        <v>581</v>
      </c>
      <c r="B85" s="104" t="s">
        <v>23</v>
      </c>
      <c r="C85" s="308">
        <v>111</v>
      </c>
      <c r="D85" s="309" t="s">
        <v>412</v>
      </c>
      <c r="E85" s="309" t="s">
        <v>434</v>
      </c>
      <c r="F85" s="308">
        <v>612</v>
      </c>
      <c r="G85" s="311">
        <v>70.7</v>
      </c>
      <c r="H85" s="311">
        <v>70.7</v>
      </c>
      <c r="I85" s="311">
        <v>100</v>
      </c>
      <c r="J85" s="311"/>
      <c r="K85" s="311"/>
      <c r="L85" s="311"/>
      <c r="M85" s="311"/>
      <c r="N85" s="311"/>
      <c r="O85" s="311"/>
      <c r="P85" s="311"/>
      <c r="Q85" s="311"/>
      <c r="R85" s="311"/>
      <c r="S85" s="311">
        <v>70.7</v>
      </c>
      <c r="T85" s="311">
        <v>70.7</v>
      </c>
      <c r="U85" s="312" t="s">
        <v>565</v>
      </c>
    </row>
    <row r="86" spans="1:21" ht="63.75" x14ac:dyDescent="0.25">
      <c r="A86" s="307" t="s">
        <v>435</v>
      </c>
      <c r="B86" s="104" t="s">
        <v>23</v>
      </c>
      <c r="C86" s="308">
        <v>111</v>
      </c>
      <c r="D86" s="309" t="s">
        <v>412</v>
      </c>
      <c r="E86" s="309" t="s">
        <v>436</v>
      </c>
      <c r="F86" s="308">
        <v>612</v>
      </c>
      <c r="G86" s="311"/>
      <c r="H86" s="311"/>
      <c r="I86" s="311"/>
      <c r="J86" s="311">
        <v>15.4</v>
      </c>
      <c r="K86" s="311">
        <v>15.4</v>
      </c>
      <c r="L86" s="312" t="s">
        <v>565</v>
      </c>
      <c r="M86" s="311">
        <v>34.6</v>
      </c>
      <c r="N86" s="311">
        <v>34.6</v>
      </c>
      <c r="O86" s="312" t="s">
        <v>565</v>
      </c>
      <c r="P86" s="311"/>
      <c r="Q86" s="311"/>
      <c r="R86" s="311"/>
      <c r="S86" s="311">
        <v>50</v>
      </c>
      <c r="T86" s="311">
        <v>50</v>
      </c>
      <c r="U86" s="312" t="s">
        <v>565</v>
      </c>
    </row>
    <row r="87" spans="1:21" ht="66" customHeight="1" x14ac:dyDescent="0.25">
      <c r="A87" s="307" t="s">
        <v>437</v>
      </c>
      <c r="B87" s="104" t="s">
        <v>23</v>
      </c>
      <c r="C87" s="308">
        <v>111</v>
      </c>
      <c r="D87" s="309" t="s">
        <v>412</v>
      </c>
      <c r="E87" s="309" t="s">
        <v>438</v>
      </c>
      <c r="F87" s="308">
        <v>612</v>
      </c>
      <c r="G87" s="311"/>
      <c r="H87" s="311"/>
      <c r="I87" s="311"/>
      <c r="J87" s="311">
        <v>58.5</v>
      </c>
      <c r="K87" s="311">
        <v>58.5</v>
      </c>
      <c r="L87" s="312" t="s">
        <v>565</v>
      </c>
      <c r="M87" s="311">
        <v>141.5</v>
      </c>
      <c r="N87" s="311">
        <v>141.5</v>
      </c>
      <c r="O87" s="312" t="s">
        <v>565</v>
      </c>
      <c r="P87" s="311"/>
      <c r="Q87" s="311"/>
      <c r="R87" s="311"/>
      <c r="S87" s="311">
        <v>200</v>
      </c>
      <c r="T87" s="311">
        <v>200</v>
      </c>
      <c r="U87" s="312" t="s">
        <v>565</v>
      </c>
    </row>
    <row r="88" spans="1:21" s="31" customFormat="1" ht="63.75" x14ac:dyDescent="0.25">
      <c r="A88" s="315" t="s">
        <v>420</v>
      </c>
      <c r="B88" s="104" t="s">
        <v>23</v>
      </c>
      <c r="C88" s="308">
        <v>111</v>
      </c>
      <c r="D88" s="309" t="s">
        <v>412</v>
      </c>
      <c r="E88" s="309" t="s">
        <v>429</v>
      </c>
      <c r="F88" s="308">
        <v>611</v>
      </c>
      <c r="G88" s="311">
        <v>2391.1999999999998</v>
      </c>
      <c r="H88" s="311">
        <v>2270</v>
      </c>
      <c r="I88" s="312" t="s">
        <v>582</v>
      </c>
      <c r="J88" s="311"/>
      <c r="K88" s="311"/>
      <c r="L88" s="311"/>
      <c r="M88" s="311"/>
      <c r="N88" s="311"/>
      <c r="O88" s="311"/>
      <c r="P88" s="311"/>
      <c r="Q88" s="311"/>
      <c r="R88" s="311"/>
      <c r="S88" s="311">
        <v>2391.1999999999998</v>
      </c>
      <c r="T88" s="311">
        <v>2270</v>
      </c>
      <c r="U88" s="312" t="s">
        <v>582</v>
      </c>
    </row>
    <row r="89" spans="1:21" ht="63.75" x14ac:dyDescent="0.25">
      <c r="A89" s="315" t="s">
        <v>454</v>
      </c>
      <c r="B89" s="104" t="s">
        <v>23</v>
      </c>
      <c r="C89" s="308">
        <v>111</v>
      </c>
      <c r="D89" s="309" t="s">
        <v>431</v>
      </c>
      <c r="E89" s="309" t="s">
        <v>455</v>
      </c>
      <c r="F89" s="308">
        <v>240</v>
      </c>
      <c r="G89" s="311">
        <v>60</v>
      </c>
      <c r="H89" s="311">
        <v>20</v>
      </c>
      <c r="I89" s="312" t="s">
        <v>583</v>
      </c>
      <c r="J89" s="311"/>
      <c r="K89" s="311"/>
      <c r="L89" s="311"/>
      <c r="M89" s="311"/>
      <c r="N89" s="311"/>
      <c r="O89" s="311"/>
      <c r="P89" s="311"/>
      <c r="Q89" s="311"/>
      <c r="R89" s="311"/>
      <c r="S89" s="311">
        <v>60</v>
      </c>
      <c r="T89" s="311">
        <v>20</v>
      </c>
      <c r="U89" s="312" t="s">
        <v>583</v>
      </c>
    </row>
    <row r="90" spans="1:21" ht="63.75" customHeight="1" x14ac:dyDescent="0.25">
      <c r="A90" s="315" t="s">
        <v>584</v>
      </c>
      <c r="B90" s="104" t="s">
        <v>23</v>
      </c>
      <c r="C90" s="308">
        <v>111</v>
      </c>
      <c r="D90" s="309" t="s">
        <v>431</v>
      </c>
      <c r="E90" s="309" t="s">
        <v>585</v>
      </c>
      <c r="F90" s="308">
        <v>612</v>
      </c>
      <c r="G90" s="311">
        <v>1360.9</v>
      </c>
      <c r="H90" s="311">
        <v>1360.9</v>
      </c>
      <c r="I90" s="312" t="s">
        <v>565</v>
      </c>
      <c r="J90" s="311"/>
      <c r="K90" s="311"/>
      <c r="L90" s="311"/>
      <c r="M90" s="311"/>
      <c r="N90" s="311"/>
      <c r="O90" s="311"/>
      <c r="P90" s="311"/>
      <c r="Q90" s="311"/>
      <c r="R90" s="311"/>
      <c r="S90" s="311">
        <v>1360.9</v>
      </c>
      <c r="T90" s="311">
        <v>1360.9</v>
      </c>
      <c r="U90" s="312" t="s">
        <v>565</v>
      </c>
    </row>
    <row r="91" spans="1:21" ht="63.75" customHeight="1" x14ac:dyDescent="0.25">
      <c r="A91" s="315" t="s">
        <v>584</v>
      </c>
      <c r="B91" s="104" t="s">
        <v>23</v>
      </c>
      <c r="C91" s="308">
        <v>111</v>
      </c>
      <c r="D91" s="309" t="s">
        <v>248</v>
      </c>
      <c r="E91" s="309" t="s">
        <v>585</v>
      </c>
      <c r="F91" s="308">
        <v>612</v>
      </c>
      <c r="G91" s="311">
        <v>160</v>
      </c>
      <c r="H91" s="311">
        <v>160</v>
      </c>
      <c r="I91" s="312" t="s">
        <v>565</v>
      </c>
      <c r="J91" s="311"/>
      <c r="K91" s="311"/>
      <c r="L91" s="311"/>
      <c r="M91" s="311"/>
      <c r="N91" s="311"/>
      <c r="O91" s="311"/>
      <c r="P91" s="311"/>
      <c r="Q91" s="311"/>
      <c r="R91" s="311"/>
      <c r="S91" s="311">
        <v>160</v>
      </c>
      <c r="T91" s="311">
        <v>160</v>
      </c>
      <c r="U91" s="312" t="s">
        <v>565</v>
      </c>
    </row>
    <row r="92" spans="1:21" ht="63.75" customHeight="1" x14ac:dyDescent="0.25">
      <c r="A92" s="315" t="s">
        <v>328</v>
      </c>
      <c r="B92" s="104" t="s">
        <v>23</v>
      </c>
      <c r="C92" s="308">
        <v>111</v>
      </c>
      <c r="D92" s="309" t="s">
        <v>248</v>
      </c>
      <c r="E92" s="309" t="s">
        <v>586</v>
      </c>
      <c r="F92" s="308">
        <v>612</v>
      </c>
      <c r="G92" s="311"/>
      <c r="H92" s="311"/>
      <c r="I92" s="312"/>
      <c r="J92" s="311">
        <v>150</v>
      </c>
      <c r="K92" s="311">
        <v>150</v>
      </c>
      <c r="L92" s="312" t="s">
        <v>565</v>
      </c>
      <c r="M92" s="311"/>
      <c r="N92" s="311"/>
      <c r="O92" s="311"/>
      <c r="P92" s="311"/>
      <c r="Q92" s="311"/>
      <c r="R92" s="311"/>
      <c r="S92" s="311">
        <v>150</v>
      </c>
      <c r="T92" s="311">
        <v>150</v>
      </c>
      <c r="U92" s="312" t="s">
        <v>565</v>
      </c>
    </row>
    <row r="93" spans="1:21" ht="63.75" customHeight="1" x14ac:dyDescent="0.25">
      <c r="A93" s="315" t="s">
        <v>328</v>
      </c>
      <c r="B93" s="104" t="s">
        <v>23</v>
      </c>
      <c r="C93" s="308">
        <v>111</v>
      </c>
      <c r="D93" s="309" t="s">
        <v>431</v>
      </c>
      <c r="E93" s="309" t="s">
        <v>586</v>
      </c>
      <c r="F93" s="308">
        <v>612</v>
      </c>
      <c r="G93" s="311"/>
      <c r="H93" s="311"/>
      <c r="I93" s="312"/>
      <c r="J93" s="311">
        <v>520.79999999999995</v>
      </c>
      <c r="K93" s="311">
        <v>520.79999999999995</v>
      </c>
      <c r="L93" s="312" t="s">
        <v>565</v>
      </c>
      <c r="M93" s="311"/>
      <c r="N93" s="311"/>
      <c r="O93" s="311"/>
      <c r="P93" s="311"/>
      <c r="Q93" s="311"/>
      <c r="R93" s="311"/>
      <c r="S93" s="311">
        <v>520.79999999999995</v>
      </c>
      <c r="T93" s="311">
        <v>520.79999999999995</v>
      </c>
      <c r="U93" s="312" t="s">
        <v>565</v>
      </c>
    </row>
    <row r="94" spans="1:21" ht="63.75" customHeight="1" x14ac:dyDescent="0.25">
      <c r="A94" s="307" t="s">
        <v>587</v>
      </c>
      <c r="B94" s="104" t="s">
        <v>23</v>
      </c>
      <c r="C94" s="308">
        <v>111</v>
      </c>
      <c r="D94" s="309" t="s">
        <v>412</v>
      </c>
      <c r="E94" s="309" t="s">
        <v>214</v>
      </c>
      <c r="F94" s="308">
        <v>612</v>
      </c>
      <c r="G94" s="311">
        <v>2.5</v>
      </c>
      <c r="H94" s="311">
        <v>2.5</v>
      </c>
      <c r="I94" s="312" t="s">
        <v>565</v>
      </c>
      <c r="J94" s="311">
        <v>48.2</v>
      </c>
      <c r="K94" s="311">
        <v>48.2</v>
      </c>
      <c r="L94" s="312" t="s">
        <v>565</v>
      </c>
      <c r="M94" s="311">
        <v>118</v>
      </c>
      <c r="N94" s="311">
        <v>118</v>
      </c>
      <c r="O94" s="312" t="s">
        <v>565</v>
      </c>
      <c r="P94" s="311"/>
      <c r="Q94" s="311"/>
      <c r="R94" s="311"/>
      <c r="S94" s="311">
        <v>168.7</v>
      </c>
      <c r="T94" s="311">
        <v>168.7</v>
      </c>
      <c r="U94" s="312" t="s">
        <v>565</v>
      </c>
    </row>
    <row r="95" spans="1:21" s="31" customFormat="1" ht="20.25" x14ac:dyDescent="0.3">
      <c r="A95" s="240" t="s">
        <v>71</v>
      </c>
      <c r="B95" s="241"/>
      <c r="C95" s="241"/>
      <c r="D95" s="241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2"/>
    </row>
    <row r="96" spans="1:21" ht="56.25" customHeight="1" x14ac:dyDescent="0.25">
      <c r="A96" s="14" t="s">
        <v>471</v>
      </c>
      <c r="B96" s="26"/>
      <c r="C96" s="26"/>
      <c r="D96" s="26"/>
      <c r="E96" s="26"/>
      <c r="F96" s="26"/>
      <c r="G96" s="105">
        <f>G97+G98+G99+G100</f>
        <v>95360.9</v>
      </c>
      <c r="H96" s="105">
        <f>H97+H98+H99+H100</f>
        <v>95128.7</v>
      </c>
      <c r="I96" s="106">
        <f t="shared" ref="I96" si="6">H96/G96</f>
        <v>0.99756503975948219</v>
      </c>
      <c r="J96" s="105">
        <f>J97+J98+J99+J100</f>
        <v>60712.2</v>
      </c>
      <c r="K96" s="105">
        <f>K97+K98+K99+K100</f>
        <v>60537.799999999996</v>
      </c>
      <c r="L96" s="106">
        <f>K96/J96</f>
        <v>0.99712743073056154</v>
      </c>
      <c r="M96" s="105">
        <f>M97+M98+M99+M100</f>
        <v>133.1</v>
      </c>
      <c r="N96" s="83">
        <f>N97+N98+N99+N100</f>
        <v>133.1</v>
      </c>
      <c r="O96" s="83">
        <f>N96/M96*100</f>
        <v>100</v>
      </c>
      <c r="P96" s="83"/>
      <c r="Q96" s="83"/>
      <c r="R96" s="83"/>
      <c r="S96" s="105">
        <f>S97+S99+S100</f>
        <v>156206.19999999998</v>
      </c>
      <c r="T96" s="105">
        <f>T97+T99+T100</f>
        <v>155799.70000000001</v>
      </c>
      <c r="U96" s="108">
        <f t="shared" ref="U96:U97" si="7">T96/S96</f>
        <v>0.99739767051499895</v>
      </c>
    </row>
    <row r="97" spans="1:21" ht="64.5" x14ac:dyDescent="0.25">
      <c r="A97" s="15" t="s">
        <v>62</v>
      </c>
      <c r="B97" s="26" t="s">
        <v>63</v>
      </c>
      <c r="C97" s="135">
        <v>111</v>
      </c>
      <c r="D97" s="135"/>
      <c r="E97" s="16" t="s">
        <v>64</v>
      </c>
      <c r="F97" s="135"/>
      <c r="G97" s="139">
        <v>86379.199999999997</v>
      </c>
      <c r="H97" s="105">
        <v>86318.5</v>
      </c>
      <c r="I97" s="106">
        <f>H97/G97</f>
        <v>0.99929728453146127</v>
      </c>
      <c r="J97" s="105">
        <v>41825.1</v>
      </c>
      <c r="K97" s="105">
        <v>41819.699999999997</v>
      </c>
      <c r="L97" s="106">
        <f>K97/J97</f>
        <v>0.99987089092434922</v>
      </c>
      <c r="M97" s="105">
        <v>133.1</v>
      </c>
      <c r="N97" s="83">
        <v>133.1</v>
      </c>
      <c r="O97" s="83">
        <f>N97/M97*100</f>
        <v>100</v>
      </c>
      <c r="P97" s="83"/>
      <c r="Q97" s="83"/>
      <c r="R97" s="83"/>
      <c r="S97" s="105">
        <f>G97+J97+M97</f>
        <v>128337.4</v>
      </c>
      <c r="T97" s="107">
        <f>H97+K97+N97</f>
        <v>128271.3</v>
      </c>
      <c r="U97" s="106">
        <f t="shared" si="7"/>
        <v>0.99948495138595617</v>
      </c>
    </row>
    <row r="98" spans="1:21" ht="38.25" x14ac:dyDescent="0.25">
      <c r="A98" s="15" t="s">
        <v>286</v>
      </c>
      <c r="B98" s="26"/>
      <c r="C98" s="135"/>
      <c r="D98" s="16"/>
      <c r="E98" s="135"/>
      <c r="F98" s="135"/>
      <c r="G98" s="83">
        <v>0</v>
      </c>
      <c r="H98" s="83"/>
      <c r="I98" s="83">
        <v>0</v>
      </c>
      <c r="J98" s="83">
        <v>0</v>
      </c>
      <c r="K98" s="83">
        <v>0</v>
      </c>
      <c r="L98" s="106"/>
      <c r="M98" s="26"/>
      <c r="N98" s="26"/>
      <c r="O98" s="77"/>
      <c r="P98" s="77"/>
      <c r="Q98" s="77"/>
      <c r="R98" s="77"/>
      <c r="S98" s="77"/>
      <c r="T98" s="77"/>
      <c r="U98" s="26"/>
    </row>
    <row r="99" spans="1:21" ht="39" x14ac:dyDescent="0.25">
      <c r="A99" s="15" t="s">
        <v>287</v>
      </c>
      <c r="B99" s="26" t="s">
        <v>474</v>
      </c>
      <c r="C99" s="135">
        <v>133</v>
      </c>
      <c r="D99" s="16"/>
      <c r="E99" s="16" t="s">
        <v>67</v>
      </c>
      <c r="F99" s="135"/>
      <c r="G99" s="105">
        <v>3497.8</v>
      </c>
      <c r="H99" s="107">
        <v>3469.9</v>
      </c>
      <c r="I99" s="106">
        <f>H99/G99</f>
        <v>0.99202355766481787</v>
      </c>
      <c r="J99" s="83">
        <v>352</v>
      </c>
      <c r="K99" s="83">
        <v>352</v>
      </c>
      <c r="L99" s="106">
        <f t="shared" ref="L99" si="8">K99/J99</f>
        <v>1</v>
      </c>
      <c r="M99" s="83"/>
      <c r="N99" s="83"/>
      <c r="O99" s="105"/>
      <c r="P99" s="105"/>
      <c r="Q99" s="105"/>
      <c r="R99" s="105"/>
      <c r="S99" s="105">
        <f>G99+J99</f>
        <v>3849.8</v>
      </c>
      <c r="T99" s="107">
        <f>H99+K99</f>
        <v>3821.9</v>
      </c>
      <c r="U99" s="106">
        <f t="shared" ref="U99" si="9">T99/S99</f>
        <v>0.99275287027897552</v>
      </c>
    </row>
    <row r="100" spans="1:21" x14ac:dyDescent="0.25">
      <c r="A100" s="14" t="s">
        <v>68</v>
      </c>
      <c r="B100" s="26"/>
      <c r="C100" s="135"/>
      <c r="D100" s="16"/>
      <c r="E100" s="20" t="s">
        <v>69</v>
      </c>
      <c r="F100" s="28"/>
      <c r="G100" s="111">
        <v>5483.9</v>
      </c>
      <c r="H100" s="113">
        <v>5340.3</v>
      </c>
      <c r="I100" s="113">
        <f>H100/G100*100</f>
        <v>97.381425627746694</v>
      </c>
      <c r="J100" s="113">
        <v>18535.099999999999</v>
      </c>
      <c r="K100" s="113">
        <v>18366.099999999999</v>
      </c>
      <c r="L100" s="114">
        <f>K100/J100</f>
        <v>0.99088216411025565</v>
      </c>
      <c r="M100" s="111"/>
      <c r="N100" s="111"/>
      <c r="O100" s="113"/>
      <c r="P100" s="113"/>
      <c r="Q100" s="113"/>
      <c r="R100" s="113"/>
      <c r="S100" s="113">
        <f>S101+S102+S103+S107+S105+S106</f>
        <v>24019</v>
      </c>
      <c r="T100" s="113">
        <f>T101+T102+T103+T107+T105+T106</f>
        <v>23706.5</v>
      </c>
      <c r="U100" s="114">
        <f>T100/S100</f>
        <v>0.98698946667221787</v>
      </c>
    </row>
    <row r="101" spans="1:21" ht="36.75" x14ac:dyDescent="0.25">
      <c r="A101" s="12" t="s">
        <v>288</v>
      </c>
      <c r="B101" s="115"/>
      <c r="C101" s="28">
        <v>111</v>
      </c>
      <c r="D101" s="20" t="s">
        <v>65</v>
      </c>
      <c r="E101" s="20" t="s">
        <v>70</v>
      </c>
      <c r="F101" s="28">
        <v>810</v>
      </c>
      <c r="G101" s="110"/>
      <c r="H101" s="110"/>
      <c r="I101" s="140"/>
      <c r="J101" s="116">
        <v>643.20000000000005</v>
      </c>
      <c r="K101" s="116">
        <v>643.20000000000005</v>
      </c>
      <c r="L101" s="117">
        <f>K101/J101</f>
        <v>1</v>
      </c>
      <c r="M101" s="12"/>
      <c r="N101" s="12"/>
      <c r="O101" s="12"/>
      <c r="P101" s="12"/>
      <c r="Q101" s="12"/>
      <c r="R101" s="12"/>
      <c r="S101" s="78">
        <f>G101+J101</f>
        <v>643.20000000000005</v>
      </c>
      <c r="T101" s="78">
        <f>H101+K101</f>
        <v>643.20000000000005</v>
      </c>
      <c r="U101" s="118">
        <f t="shared" ref="U101:U104" si="10">T101/S101</f>
        <v>1</v>
      </c>
    </row>
    <row r="102" spans="1:21" ht="48.75" x14ac:dyDescent="0.25">
      <c r="A102" s="37" t="s">
        <v>289</v>
      </c>
      <c r="B102" s="115"/>
      <c r="C102" s="20" t="s">
        <v>73</v>
      </c>
      <c r="D102" s="20" t="s">
        <v>66</v>
      </c>
      <c r="E102" s="20" t="s">
        <v>329</v>
      </c>
      <c r="F102" s="28">
        <v>540</v>
      </c>
      <c r="G102" s="110">
        <v>1370</v>
      </c>
      <c r="H102" s="119">
        <v>1328.2</v>
      </c>
      <c r="I102" s="120">
        <f t="shared" ref="I102:I106" si="11">H102/G102</f>
        <v>0.96948905109489059</v>
      </c>
      <c r="J102" s="116">
        <v>0</v>
      </c>
      <c r="K102" s="116"/>
      <c r="L102" s="117">
        <v>0</v>
      </c>
      <c r="M102" s="12"/>
      <c r="N102" s="12"/>
      <c r="O102" s="12"/>
      <c r="P102" s="12"/>
      <c r="Q102" s="12"/>
      <c r="R102" s="12"/>
      <c r="S102" s="78">
        <f>G102+J102</f>
        <v>1370</v>
      </c>
      <c r="T102" s="121">
        <f>H102+K102</f>
        <v>1328.2</v>
      </c>
      <c r="U102" s="118">
        <f t="shared" si="10"/>
        <v>0.96948905109489059</v>
      </c>
    </row>
    <row r="103" spans="1:21" ht="28.5" x14ac:dyDescent="0.25">
      <c r="A103" s="141" t="s">
        <v>441</v>
      </c>
      <c r="B103" s="115"/>
      <c r="C103" s="20"/>
      <c r="D103" s="20"/>
      <c r="E103" s="20"/>
      <c r="F103" s="28"/>
      <c r="G103" s="140">
        <f>G104</f>
        <v>3764.2</v>
      </c>
      <c r="H103" s="140">
        <f>H104</f>
        <v>3667</v>
      </c>
      <c r="I103" s="345">
        <f t="shared" si="11"/>
        <v>0.97417778013920631</v>
      </c>
      <c r="J103" s="143">
        <f>J104</f>
        <v>250</v>
      </c>
      <c r="K103" s="143">
        <f>K104</f>
        <v>250</v>
      </c>
      <c r="L103" s="346">
        <v>1</v>
      </c>
      <c r="M103" s="111"/>
      <c r="N103" s="111"/>
      <c r="O103" s="111"/>
      <c r="P103" s="111"/>
      <c r="Q103" s="111"/>
      <c r="R103" s="111"/>
      <c r="S103" s="113">
        <f>G103+J103+M103</f>
        <v>4014.2</v>
      </c>
      <c r="T103" s="112">
        <f>H103+K103+N103</f>
        <v>3917</v>
      </c>
      <c r="U103" s="114">
        <f>T103/S103</f>
        <v>0.975785959842559</v>
      </c>
    </row>
    <row r="104" spans="1:21" x14ac:dyDescent="0.25">
      <c r="A104" s="122"/>
      <c r="B104" s="123"/>
      <c r="C104" s="28">
        <v>111</v>
      </c>
      <c r="D104" s="20" t="s">
        <v>66</v>
      </c>
      <c r="E104" s="20" t="s">
        <v>330</v>
      </c>
      <c r="F104" s="28"/>
      <c r="G104" s="110">
        <v>3764.2</v>
      </c>
      <c r="H104" s="110">
        <v>3667</v>
      </c>
      <c r="I104" s="120">
        <f t="shared" si="11"/>
        <v>0.97417778013920631</v>
      </c>
      <c r="J104" s="116">
        <v>250</v>
      </c>
      <c r="K104" s="116">
        <v>250</v>
      </c>
      <c r="L104" s="117">
        <v>1</v>
      </c>
      <c r="M104" s="111"/>
      <c r="N104" s="111"/>
      <c r="O104" s="111"/>
      <c r="P104" s="111"/>
      <c r="Q104" s="111"/>
      <c r="R104" s="111"/>
      <c r="S104" s="121">
        <f t="shared" ref="S104:T104" si="12">G104</f>
        <v>3764.2</v>
      </c>
      <c r="T104" s="121">
        <f t="shared" si="12"/>
        <v>3667</v>
      </c>
      <c r="U104" s="118">
        <f t="shared" si="10"/>
        <v>0.97417778013920631</v>
      </c>
    </row>
    <row r="105" spans="1:21" ht="30.75" customHeight="1" x14ac:dyDescent="0.25">
      <c r="A105" s="343" t="s">
        <v>456</v>
      </c>
      <c r="B105" s="115"/>
      <c r="C105" s="28">
        <v>111</v>
      </c>
      <c r="D105" s="20" t="s">
        <v>442</v>
      </c>
      <c r="E105" s="20" t="s">
        <v>588</v>
      </c>
      <c r="F105" s="135">
        <v>240</v>
      </c>
      <c r="G105" s="26">
        <v>302.89999999999998</v>
      </c>
      <c r="H105" s="26">
        <v>302.89999999999998</v>
      </c>
      <c r="I105" s="120">
        <f t="shared" si="11"/>
        <v>1</v>
      </c>
      <c r="J105" s="116"/>
      <c r="K105" s="116"/>
      <c r="L105" s="117"/>
      <c r="M105" s="111"/>
      <c r="N105" s="111"/>
      <c r="O105" s="111"/>
      <c r="P105" s="111"/>
      <c r="Q105" s="111"/>
      <c r="R105" s="111"/>
      <c r="S105" s="78">
        <f t="shared" ref="S105:T107" si="13">G105+J105</f>
        <v>302.89999999999998</v>
      </c>
      <c r="T105" s="78">
        <f t="shared" si="13"/>
        <v>302.89999999999998</v>
      </c>
      <c r="U105" s="118">
        <f>T105/S105</f>
        <v>1</v>
      </c>
    </row>
    <row r="106" spans="1:21" ht="39.75" customHeight="1" x14ac:dyDescent="0.25">
      <c r="A106" s="343" t="s">
        <v>457</v>
      </c>
      <c r="B106" s="115"/>
      <c r="C106" s="28">
        <v>111</v>
      </c>
      <c r="D106" s="20" t="s">
        <v>458</v>
      </c>
      <c r="E106" s="20" t="s">
        <v>459</v>
      </c>
      <c r="F106" s="135">
        <v>240</v>
      </c>
      <c r="G106" s="26">
        <v>12.2</v>
      </c>
      <c r="H106" s="26">
        <v>12.2</v>
      </c>
      <c r="I106" s="120">
        <f t="shared" si="11"/>
        <v>1</v>
      </c>
      <c r="J106" s="116">
        <v>12197.8</v>
      </c>
      <c r="K106" s="116">
        <v>12197.8</v>
      </c>
      <c r="L106" s="117">
        <f>K106/J106</f>
        <v>1</v>
      </c>
      <c r="M106" s="111"/>
      <c r="N106" s="111"/>
      <c r="O106" s="111"/>
      <c r="P106" s="111"/>
      <c r="Q106" s="111"/>
      <c r="R106" s="111"/>
      <c r="S106" s="78">
        <f t="shared" si="13"/>
        <v>12210</v>
      </c>
      <c r="T106" s="78">
        <f t="shared" si="13"/>
        <v>12210</v>
      </c>
      <c r="U106" s="118">
        <f>T106/S106</f>
        <v>1</v>
      </c>
    </row>
    <row r="107" spans="1:21" ht="53.25" customHeight="1" x14ac:dyDescent="0.25">
      <c r="A107" s="344" t="s">
        <v>443</v>
      </c>
      <c r="B107" s="144"/>
      <c r="C107" s="28">
        <v>111</v>
      </c>
      <c r="D107" s="20" t="s">
        <v>442</v>
      </c>
      <c r="E107" s="20" t="s">
        <v>444</v>
      </c>
      <c r="F107" s="135"/>
      <c r="G107" s="26">
        <v>34.6</v>
      </c>
      <c r="H107" s="26">
        <v>30</v>
      </c>
      <c r="I107" s="124">
        <f>H107/G107</f>
        <v>0.86705202312138729</v>
      </c>
      <c r="J107" s="116">
        <v>5444.1</v>
      </c>
      <c r="K107" s="116">
        <v>5275.2</v>
      </c>
      <c r="L107" s="117">
        <f>K107/J107</f>
        <v>0.96897558825150154</v>
      </c>
      <c r="M107" s="12"/>
      <c r="N107" s="12"/>
      <c r="O107" s="12"/>
      <c r="P107" s="12"/>
      <c r="Q107" s="12"/>
      <c r="R107" s="12"/>
      <c r="S107" s="121">
        <f t="shared" si="13"/>
        <v>5478.7000000000007</v>
      </c>
      <c r="T107" s="121">
        <f t="shared" si="13"/>
        <v>5305.2</v>
      </c>
      <c r="U107" s="118">
        <f>T107/S107</f>
        <v>0.96833190355376264</v>
      </c>
    </row>
    <row r="108" spans="1:21" s="31" customFormat="1" ht="20.25" x14ac:dyDescent="0.3">
      <c r="A108" s="219" t="s">
        <v>74</v>
      </c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</row>
    <row r="109" spans="1:21" s="31" customFormat="1" ht="24" customHeight="1" x14ac:dyDescent="0.25">
      <c r="A109" s="211" t="s">
        <v>219</v>
      </c>
      <c r="B109" s="86"/>
      <c r="C109" s="86"/>
      <c r="D109" s="86"/>
      <c r="E109" s="86"/>
      <c r="F109" s="86"/>
      <c r="G109" s="162">
        <f>G110+G111</f>
        <v>87735</v>
      </c>
      <c r="H109" s="162">
        <f t="shared" ref="H109:T109" si="14">H110+H111</f>
        <v>86768.2</v>
      </c>
      <c r="I109" s="165">
        <f t="shared" ref="I109:I115" si="15">H109/G109*100</f>
        <v>98.898045249900264</v>
      </c>
      <c r="J109" s="163">
        <f>J110+J111</f>
        <v>30553.800000000003</v>
      </c>
      <c r="K109" s="163">
        <f>K110+K111</f>
        <v>29570.100000000002</v>
      </c>
      <c r="L109" s="164">
        <f>K109/J109*100</f>
        <v>96.780433203071297</v>
      </c>
      <c r="M109" s="162">
        <f t="shared" si="14"/>
        <v>0</v>
      </c>
      <c r="N109" s="162">
        <f t="shared" si="14"/>
        <v>0</v>
      </c>
      <c r="O109" s="162">
        <f t="shared" si="14"/>
        <v>0</v>
      </c>
      <c r="P109" s="162">
        <v>0</v>
      </c>
      <c r="Q109" s="162">
        <v>0</v>
      </c>
      <c r="R109" s="162">
        <v>0</v>
      </c>
      <c r="S109" s="162">
        <f t="shared" si="14"/>
        <v>118288.79999999999</v>
      </c>
      <c r="T109" s="162">
        <f t="shared" si="14"/>
        <v>116338.3</v>
      </c>
      <c r="U109" s="163">
        <f>(T109/S109)*100</f>
        <v>98.351069585624344</v>
      </c>
    </row>
    <row r="110" spans="1:21" s="31" customFormat="1" ht="76.5" x14ac:dyDescent="0.25">
      <c r="A110" s="212"/>
      <c r="B110" s="15" t="s">
        <v>72</v>
      </c>
      <c r="C110" s="26"/>
      <c r="D110" s="26"/>
      <c r="E110" s="26"/>
      <c r="F110" s="26"/>
      <c r="G110" s="115">
        <f>G112+G113+G115</f>
        <v>59197.5</v>
      </c>
      <c r="H110" s="164">
        <f>H112+H113+H115</f>
        <v>59154.9</v>
      </c>
      <c r="I110" s="165">
        <f t="shared" si="15"/>
        <v>99.928037501583688</v>
      </c>
      <c r="J110" s="164">
        <f>J112+J113+J115+J116</f>
        <v>29253.800000000003</v>
      </c>
      <c r="K110" s="164">
        <f>K112+K113+K115+K116</f>
        <v>28270.100000000002</v>
      </c>
      <c r="L110" s="164">
        <f>K110/J110*100</f>
        <v>96.637359932726682</v>
      </c>
      <c r="M110" s="115"/>
      <c r="N110" s="115"/>
      <c r="O110" s="115"/>
      <c r="P110" s="115"/>
      <c r="Q110" s="115"/>
      <c r="R110" s="115"/>
      <c r="S110" s="115">
        <f>S112+S113+S115+S116</f>
        <v>88451.299999999988</v>
      </c>
      <c r="T110" s="115">
        <f>T112+T113+T115+T116</f>
        <v>87425</v>
      </c>
      <c r="U110" s="166">
        <f>T110/S110*100</f>
        <v>98.839700490552445</v>
      </c>
    </row>
    <row r="111" spans="1:21" s="31" customFormat="1" ht="64.5" x14ac:dyDescent="0.25">
      <c r="A111" s="150"/>
      <c r="B111" s="26" t="s">
        <v>23</v>
      </c>
      <c r="C111" s="26"/>
      <c r="D111" s="26"/>
      <c r="E111" s="26"/>
      <c r="F111" s="26"/>
      <c r="G111" s="115">
        <f>G114</f>
        <v>28537.5</v>
      </c>
      <c r="H111" s="115">
        <f>H114</f>
        <v>27613.3</v>
      </c>
      <c r="I111" s="165">
        <f t="shared" si="15"/>
        <v>96.761454226894443</v>
      </c>
      <c r="J111" s="115">
        <f t="shared" ref="J111:U111" si="16">J114</f>
        <v>1300</v>
      </c>
      <c r="K111" s="115">
        <f t="shared" si="16"/>
        <v>1300</v>
      </c>
      <c r="L111" s="164">
        <v>0</v>
      </c>
      <c r="M111" s="115"/>
      <c r="N111" s="115"/>
      <c r="O111" s="115"/>
      <c r="P111" s="115"/>
      <c r="Q111" s="115"/>
      <c r="R111" s="115"/>
      <c r="S111" s="115">
        <f t="shared" si="16"/>
        <v>29837.5</v>
      </c>
      <c r="T111" s="115">
        <f t="shared" si="16"/>
        <v>28913.3</v>
      </c>
      <c r="U111" s="166">
        <f t="shared" si="16"/>
        <v>96.902555509007115</v>
      </c>
    </row>
    <row r="112" spans="1:21" s="31" customFormat="1" ht="76.5" x14ac:dyDescent="0.25">
      <c r="A112" s="15" t="s">
        <v>220</v>
      </c>
      <c r="B112" s="15" t="s">
        <v>72</v>
      </c>
      <c r="C112" s="16" t="s">
        <v>73</v>
      </c>
      <c r="D112" s="16" t="s">
        <v>316</v>
      </c>
      <c r="E112" s="16" t="s">
        <v>221</v>
      </c>
      <c r="F112" s="16">
        <v>511</v>
      </c>
      <c r="G112" s="115">
        <v>48197</v>
      </c>
      <c r="H112" s="115">
        <v>48197</v>
      </c>
      <c r="I112" s="165">
        <f t="shared" si="15"/>
        <v>100</v>
      </c>
      <c r="J112" s="164">
        <v>24550</v>
      </c>
      <c r="K112" s="164">
        <v>24550</v>
      </c>
      <c r="L112" s="164">
        <f t="shared" ref="L112:L116" si="17">K112/J112*100</f>
        <v>100</v>
      </c>
      <c r="M112" s="115"/>
      <c r="N112" s="115"/>
      <c r="O112" s="115"/>
      <c r="P112" s="115"/>
      <c r="Q112" s="115"/>
      <c r="R112" s="115"/>
      <c r="S112" s="110">
        <f t="shared" ref="S112:T116" si="18">G112+J112</f>
        <v>72747</v>
      </c>
      <c r="T112" s="116">
        <f t="shared" si="18"/>
        <v>72747</v>
      </c>
      <c r="U112" s="167">
        <f>T112/S112*100</f>
        <v>100</v>
      </c>
    </row>
    <row r="113" spans="1:39" s="31" customFormat="1" ht="76.5" x14ac:dyDescent="0.25">
      <c r="A113" s="15" t="s">
        <v>222</v>
      </c>
      <c r="B113" s="15" t="s">
        <v>72</v>
      </c>
      <c r="C113" s="16" t="s">
        <v>73</v>
      </c>
      <c r="D113" s="16" t="s">
        <v>317</v>
      </c>
      <c r="E113" s="16" t="s">
        <v>331</v>
      </c>
      <c r="F113" s="16">
        <v>730</v>
      </c>
      <c r="G113" s="115"/>
      <c r="H113" s="115"/>
      <c r="I113" s="165"/>
      <c r="J113" s="115"/>
      <c r="K113" s="115"/>
      <c r="L113" s="164"/>
      <c r="M113" s="115"/>
      <c r="N113" s="115"/>
      <c r="O113" s="115"/>
      <c r="P113" s="115"/>
      <c r="Q113" s="115"/>
      <c r="R113" s="115"/>
      <c r="S113" s="110"/>
      <c r="T113" s="110"/>
      <c r="U113" s="110"/>
    </row>
    <row r="114" spans="1:39" s="31" customFormat="1" ht="64.5" x14ac:dyDescent="0.25">
      <c r="A114" s="85" t="s">
        <v>290</v>
      </c>
      <c r="B114" s="26" t="s">
        <v>23</v>
      </c>
      <c r="C114" s="16" t="s">
        <v>39</v>
      </c>
      <c r="D114" s="16" t="s">
        <v>247</v>
      </c>
      <c r="E114" s="16" t="s">
        <v>223</v>
      </c>
      <c r="F114" s="16" t="s">
        <v>224</v>
      </c>
      <c r="G114" s="115">
        <v>28537.5</v>
      </c>
      <c r="H114" s="115">
        <v>27613.3</v>
      </c>
      <c r="I114" s="165">
        <f t="shared" si="15"/>
        <v>96.761454226894443</v>
      </c>
      <c r="J114" s="115">
        <v>1300</v>
      </c>
      <c r="K114" s="115">
        <v>1300</v>
      </c>
      <c r="L114" s="164">
        <v>100</v>
      </c>
      <c r="M114" s="115"/>
      <c r="N114" s="115"/>
      <c r="O114" s="115"/>
      <c r="P114" s="115"/>
      <c r="Q114" s="115"/>
      <c r="R114" s="115"/>
      <c r="S114" s="110">
        <f t="shared" si="18"/>
        <v>29837.5</v>
      </c>
      <c r="T114" s="110">
        <f t="shared" si="18"/>
        <v>28913.3</v>
      </c>
      <c r="U114" s="116">
        <f>T114/S114*100</f>
        <v>96.902555509007115</v>
      </c>
    </row>
    <row r="115" spans="1:39" s="31" customFormat="1" ht="76.5" x14ac:dyDescent="0.25">
      <c r="A115" s="15" t="s">
        <v>225</v>
      </c>
      <c r="B115" s="15" t="s">
        <v>72</v>
      </c>
      <c r="C115" s="16" t="s">
        <v>73</v>
      </c>
      <c r="D115" s="16" t="s">
        <v>318</v>
      </c>
      <c r="E115" s="16" t="s">
        <v>226</v>
      </c>
      <c r="F115" s="16" t="s">
        <v>227</v>
      </c>
      <c r="G115" s="115">
        <v>11000.5</v>
      </c>
      <c r="H115" s="115">
        <v>10957.9</v>
      </c>
      <c r="I115" s="165">
        <f t="shared" si="15"/>
        <v>99.612744875232934</v>
      </c>
      <c r="J115" s="115">
        <v>824.9</v>
      </c>
      <c r="K115" s="115">
        <v>824.9</v>
      </c>
      <c r="L115" s="164">
        <v>100</v>
      </c>
      <c r="M115" s="115"/>
      <c r="N115" s="115"/>
      <c r="O115" s="115"/>
      <c r="P115" s="115"/>
      <c r="Q115" s="115"/>
      <c r="R115" s="115"/>
      <c r="S115" s="110">
        <f t="shared" si="18"/>
        <v>11825.4</v>
      </c>
      <c r="T115" s="110">
        <f t="shared" si="18"/>
        <v>11782.8</v>
      </c>
      <c r="U115" s="116">
        <f>T115/S115*100</f>
        <v>99.639758485970873</v>
      </c>
    </row>
    <row r="116" spans="1:39" s="31" customFormat="1" ht="78.75" customHeight="1" x14ac:dyDescent="0.25">
      <c r="A116" s="15" t="s">
        <v>332</v>
      </c>
      <c r="B116" s="15" t="s">
        <v>72</v>
      </c>
      <c r="C116" s="16" t="s">
        <v>73</v>
      </c>
      <c r="D116" s="16" t="s">
        <v>460</v>
      </c>
      <c r="E116" s="16" t="s">
        <v>445</v>
      </c>
      <c r="F116" s="16" t="s">
        <v>397</v>
      </c>
      <c r="G116" s="115"/>
      <c r="H116" s="115"/>
      <c r="I116" s="165"/>
      <c r="J116" s="115">
        <v>3878.9</v>
      </c>
      <c r="K116" s="115">
        <v>2895.2</v>
      </c>
      <c r="L116" s="164">
        <f t="shared" si="17"/>
        <v>74.639717445667571</v>
      </c>
      <c r="M116" s="115"/>
      <c r="N116" s="115"/>
      <c r="O116" s="115"/>
      <c r="P116" s="115"/>
      <c r="Q116" s="115"/>
      <c r="R116" s="115"/>
      <c r="S116" s="110">
        <f t="shared" si="18"/>
        <v>3878.9</v>
      </c>
      <c r="T116" s="110">
        <f t="shared" si="18"/>
        <v>2895.2</v>
      </c>
      <c r="U116" s="116">
        <f>T116/S116*100</f>
        <v>74.639717445667571</v>
      </c>
    </row>
    <row r="117" spans="1:39" s="76" customFormat="1" ht="20.25" x14ac:dyDescent="0.3">
      <c r="A117" s="219" t="s">
        <v>75</v>
      </c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</row>
    <row r="118" spans="1:39" ht="67.5" customHeight="1" x14ac:dyDescent="0.25">
      <c r="A118" s="151" t="s">
        <v>472</v>
      </c>
      <c r="B118" s="27" t="s">
        <v>23</v>
      </c>
      <c r="C118" s="27"/>
      <c r="D118" s="130"/>
      <c r="E118" s="27"/>
      <c r="F118" s="27"/>
      <c r="G118" s="175">
        <v>200</v>
      </c>
      <c r="H118" s="144">
        <v>165.1</v>
      </c>
      <c r="I118" s="144">
        <v>82.5</v>
      </c>
      <c r="J118" s="175">
        <v>1224.9000000000001</v>
      </c>
      <c r="K118" s="175">
        <v>1112.7</v>
      </c>
      <c r="L118" s="144">
        <v>90.8</v>
      </c>
      <c r="M118" s="144">
        <v>0</v>
      </c>
      <c r="N118" s="144">
        <v>0</v>
      </c>
      <c r="O118" s="144">
        <v>0</v>
      </c>
      <c r="P118" s="144">
        <v>0</v>
      </c>
      <c r="Q118" s="144">
        <v>0</v>
      </c>
      <c r="R118" s="144">
        <v>0</v>
      </c>
      <c r="S118" s="143">
        <v>1424.9</v>
      </c>
      <c r="T118" s="140">
        <v>1277.8</v>
      </c>
      <c r="U118" s="143">
        <v>89.6</v>
      </c>
    </row>
    <row r="119" spans="1:39" ht="66.75" customHeight="1" x14ac:dyDescent="0.25">
      <c r="A119" s="13" t="s">
        <v>292</v>
      </c>
      <c r="B119" s="88" t="s">
        <v>23</v>
      </c>
      <c r="C119" s="88">
        <v>111</v>
      </c>
      <c r="D119" s="16" t="s">
        <v>25</v>
      </c>
      <c r="E119" s="88">
        <v>1120000000</v>
      </c>
      <c r="F119" s="88" t="s">
        <v>291</v>
      </c>
      <c r="G119" s="164">
        <v>200</v>
      </c>
      <c r="H119" s="115">
        <v>165.1</v>
      </c>
      <c r="I119" s="115">
        <v>82.5</v>
      </c>
      <c r="J119" s="115">
        <v>1224.9000000000001</v>
      </c>
      <c r="K119" s="164">
        <v>1112.7</v>
      </c>
      <c r="L119" s="115">
        <v>90.8</v>
      </c>
      <c r="M119" s="115"/>
      <c r="N119" s="115"/>
      <c r="O119" s="115"/>
      <c r="P119" s="115"/>
      <c r="Q119" s="115"/>
      <c r="R119" s="115"/>
      <c r="S119" s="116">
        <f>G119+J119+M119</f>
        <v>1424.9</v>
      </c>
      <c r="T119" s="116">
        <f>H119+K119</f>
        <v>1277.8</v>
      </c>
      <c r="U119" s="116">
        <v>89.6</v>
      </c>
    </row>
    <row r="120" spans="1:39" ht="15" customHeight="1" x14ac:dyDescent="0.25">
      <c r="A120" s="213" t="s">
        <v>446</v>
      </c>
      <c r="B120" s="215" t="s">
        <v>23</v>
      </c>
      <c r="C120" s="215">
        <v>111</v>
      </c>
      <c r="D120" s="227" t="s">
        <v>25</v>
      </c>
      <c r="E120" s="215" t="s">
        <v>449</v>
      </c>
      <c r="F120" s="215">
        <v>810</v>
      </c>
      <c r="G120" s="229">
        <v>107.7</v>
      </c>
      <c r="H120" s="221">
        <v>93.6</v>
      </c>
      <c r="I120" s="221">
        <v>86.9</v>
      </c>
      <c r="J120" s="221">
        <v>954.9</v>
      </c>
      <c r="K120" s="229">
        <v>842.7</v>
      </c>
      <c r="L120" s="221">
        <v>88.2</v>
      </c>
      <c r="M120" s="221"/>
      <c r="N120" s="221"/>
      <c r="O120" s="221"/>
      <c r="P120" s="221"/>
      <c r="Q120" s="221"/>
      <c r="R120" s="221"/>
      <c r="S120" s="223">
        <v>1062.5999999999999</v>
      </c>
      <c r="T120" s="223">
        <v>936.3</v>
      </c>
      <c r="U120" s="223">
        <v>88.1</v>
      </c>
    </row>
    <row r="121" spans="1:39" ht="78" customHeight="1" x14ac:dyDescent="0.25">
      <c r="A121" s="234"/>
      <c r="B121" s="235"/>
      <c r="C121" s="224"/>
      <c r="D121" s="228"/>
      <c r="E121" s="224"/>
      <c r="F121" s="224"/>
      <c r="G121" s="230"/>
      <c r="H121" s="230"/>
      <c r="I121" s="230"/>
      <c r="J121" s="230"/>
      <c r="K121" s="231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</row>
    <row r="122" spans="1:39" ht="78" customHeight="1" x14ac:dyDescent="0.25">
      <c r="A122" s="13" t="s">
        <v>447</v>
      </c>
      <c r="B122" s="88" t="s">
        <v>23</v>
      </c>
      <c r="C122" s="88">
        <v>111</v>
      </c>
      <c r="D122" s="16" t="s">
        <v>25</v>
      </c>
      <c r="E122" s="88" t="s">
        <v>448</v>
      </c>
      <c r="F122" s="88">
        <v>810</v>
      </c>
      <c r="G122" s="164">
        <v>30</v>
      </c>
      <c r="H122" s="164">
        <v>30</v>
      </c>
      <c r="I122" s="115">
        <v>100</v>
      </c>
      <c r="J122" s="115">
        <v>270</v>
      </c>
      <c r="K122" s="164">
        <v>270</v>
      </c>
      <c r="L122" s="115">
        <v>100</v>
      </c>
      <c r="M122" s="115"/>
      <c r="N122" s="115"/>
      <c r="O122" s="115"/>
      <c r="P122" s="115"/>
      <c r="Q122" s="115"/>
      <c r="R122" s="115"/>
      <c r="S122" s="116">
        <v>300</v>
      </c>
      <c r="T122" s="116">
        <v>300</v>
      </c>
      <c r="U122" s="110">
        <v>100</v>
      </c>
    </row>
    <row r="123" spans="1:39" ht="36" customHeight="1" x14ac:dyDescent="0.25">
      <c r="A123" s="213" t="s">
        <v>589</v>
      </c>
      <c r="B123" s="215" t="s">
        <v>23</v>
      </c>
      <c r="C123" s="215">
        <v>111</v>
      </c>
      <c r="D123" s="227" t="s">
        <v>25</v>
      </c>
      <c r="E123" s="215">
        <v>1120087030</v>
      </c>
      <c r="F123" s="215">
        <v>810</v>
      </c>
      <c r="G123" s="229">
        <v>20.8</v>
      </c>
      <c r="H123" s="229">
        <v>0</v>
      </c>
      <c r="I123" s="221">
        <v>0</v>
      </c>
      <c r="J123" s="221"/>
      <c r="K123" s="221"/>
      <c r="L123" s="221"/>
      <c r="M123" s="221"/>
      <c r="N123" s="221"/>
      <c r="O123" s="221"/>
      <c r="P123" s="221"/>
      <c r="Q123" s="221"/>
      <c r="R123" s="221"/>
      <c r="S123" s="225"/>
      <c r="T123" s="225"/>
      <c r="U123" s="223"/>
    </row>
    <row r="124" spans="1:39" ht="65.25" customHeight="1" x14ac:dyDescent="0.25">
      <c r="A124" s="214"/>
      <c r="B124" s="216"/>
      <c r="C124" s="224"/>
      <c r="D124" s="228"/>
      <c r="E124" s="224"/>
      <c r="F124" s="224"/>
      <c r="G124" s="222"/>
      <c r="H124" s="222"/>
      <c r="I124" s="222"/>
      <c r="J124" s="222"/>
      <c r="K124" s="222"/>
      <c r="L124" s="222"/>
      <c r="M124" s="222"/>
      <c r="N124" s="222"/>
      <c r="O124" s="222"/>
      <c r="P124" s="222"/>
      <c r="Q124" s="222"/>
      <c r="R124" s="222"/>
      <c r="S124" s="226"/>
      <c r="T124" s="226"/>
      <c r="U124" s="222"/>
    </row>
    <row r="125" spans="1:39" ht="79.5" customHeight="1" x14ac:dyDescent="0.25">
      <c r="A125" s="202" t="s">
        <v>462</v>
      </c>
      <c r="B125" s="148" t="str">
        <f>B123</f>
        <v>Администрация Большеулуйского района</v>
      </c>
      <c r="C125" s="149" t="s">
        <v>39</v>
      </c>
      <c r="D125" s="149" t="s">
        <v>25</v>
      </c>
      <c r="E125" s="149" t="s">
        <v>463</v>
      </c>
      <c r="F125" s="149" t="s">
        <v>464</v>
      </c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</row>
    <row r="126" spans="1:39" ht="70.5" customHeight="1" x14ac:dyDescent="0.25">
      <c r="A126" s="202" t="s">
        <v>461</v>
      </c>
      <c r="B126" s="148" t="str">
        <f>B123</f>
        <v>Администрация Большеулуйского района</v>
      </c>
      <c r="C126" s="149" t="s">
        <v>39</v>
      </c>
      <c r="D126" s="149" t="s">
        <v>25</v>
      </c>
      <c r="E126" s="149" t="s">
        <v>465</v>
      </c>
      <c r="F126" s="149" t="s">
        <v>464</v>
      </c>
      <c r="G126" s="176">
        <v>41.5</v>
      </c>
      <c r="H126" s="176">
        <v>41.5</v>
      </c>
      <c r="I126" s="176">
        <v>100</v>
      </c>
      <c r="J126" s="176"/>
      <c r="K126" s="176"/>
      <c r="L126" s="176"/>
      <c r="M126" s="176"/>
      <c r="N126" s="176"/>
      <c r="O126" s="176"/>
      <c r="P126" s="176"/>
      <c r="Q126" s="176"/>
      <c r="R126" s="176"/>
      <c r="S126" s="176">
        <v>41.5</v>
      </c>
      <c r="T126" s="176">
        <v>41.5</v>
      </c>
      <c r="U126" s="176">
        <v>100</v>
      </c>
    </row>
    <row r="127" spans="1:39" s="31" customFormat="1" ht="20.25" x14ac:dyDescent="0.3">
      <c r="A127" s="219" t="s">
        <v>79</v>
      </c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</row>
    <row r="128" spans="1:39" ht="64.5" x14ac:dyDescent="0.25">
      <c r="A128" s="14" t="s">
        <v>293</v>
      </c>
      <c r="B128" s="26" t="s">
        <v>294</v>
      </c>
      <c r="C128" s="26"/>
      <c r="D128" s="30"/>
      <c r="E128" s="30"/>
      <c r="F128" s="26"/>
      <c r="G128" s="168">
        <f>G129+G141+G144</f>
        <v>9801.4999999999982</v>
      </c>
      <c r="H128" s="168">
        <f>H129+H141+H144</f>
        <v>9538.2999999999993</v>
      </c>
      <c r="I128" s="168">
        <f>(H128/G128)*100</f>
        <v>97.314696730092336</v>
      </c>
      <c r="J128" s="168">
        <f>J129+J141+J144</f>
        <v>2931.7</v>
      </c>
      <c r="K128" s="168">
        <f>K129+K141+K144</f>
        <v>2931.7</v>
      </c>
      <c r="L128" s="144">
        <v>100</v>
      </c>
      <c r="M128" s="168">
        <f>M129+M141+M144</f>
        <v>457.3</v>
      </c>
      <c r="N128" s="168">
        <f>N129+N141+N144</f>
        <v>457.3</v>
      </c>
      <c r="O128" s="144">
        <v>100</v>
      </c>
      <c r="P128" s="144">
        <v>0</v>
      </c>
      <c r="Q128" s="144">
        <v>0</v>
      </c>
      <c r="R128" s="144">
        <v>0</v>
      </c>
      <c r="S128" s="142">
        <f>G128+J128+M128+P128</f>
        <v>13190.499999999996</v>
      </c>
      <c r="T128" s="142">
        <f>H128+K128+N128+Q128</f>
        <v>12927.3</v>
      </c>
      <c r="U128" s="169">
        <f>(T128/S128)*100</f>
        <v>98.004624540388946</v>
      </c>
    </row>
    <row r="129" spans="1:21" ht="64.5" x14ac:dyDescent="0.25">
      <c r="A129" s="14" t="s">
        <v>295</v>
      </c>
      <c r="B129" s="26" t="s">
        <v>294</v>
      </c>
      <c r="C129" s="26"/>
      <c r="D129" s="30"/>
      <c r="E129" s="30"/>
      <c r="F129" s="26"/>
      <c r="G129" s="168">
        <f>SUM(G130:G139)</f>
        <v>8687.5999999999985</v>
      </c>
      <c r="H129" s="168">
        <f>SUM(H130:H139)</f>
        <v>8424.4</v>
      </c>
      <c r="I129" s="168">
        <f>(H129/G129)*100</f>
        <v>96.970394585386074</v>
      </c>
      <c r="J129" s="168">
        <f>J138+J140</f>
        <v>1494.6999999999998</v>
      </c>
      <c r="K129" s="168">
        <f>K138+K140</f>
        <v>1494.6999999999998</v>
      </c>
      <c r="L129" s="168">
        <v>100</v>
      </c>
      <c r="M129" s="168"/>
      <c r="N129" s="168"/>
      <c r="O129" s="168"/>
      <c r="P129" s="168"/>
      <c r="Q129" s="168"/>
      <c r="R129" s="168"/>
      <c r="S129" s="142">
        <f t="shared" ref="S129:S147" si="19">G129+J129+M129+P129</f>
        <v>10182.299999999999</v>
      </c>
      <c r="T129" s="142">
        <f t="shared" ref="T129:T147" si="20">H129+K129+N129+Q129</f>
        <v>9919.0999999999985</v>
      </c>
      <c r="U129" s="169">
        <f t="shared" ref="U129:U147" si="21">(T129/S129)*100</f>
        <v>97.415122320104487</v>
      </c>
    </row>
    <row r="130" spans="1:21" ht="63.75" customHeight="1" x14ac:dyDescent="0.25">
      <c r="A130" s="15" t="s">
        <v>76</v>
      </c>
      <c r="B130" s="26" t="s">
        <v>294</v>
      </c>
      <c r="C130" s="16" t="s">
        <v>39</v>
      </c>
      <c r="D130" s="16" t="s">
        <v>108</v>
      </c>
      <c r="E130" s="16" t="s">
        <v>358</v>
      </c>
      <c r="F130" s="16" t="s">
        <v>44</v>
      </c>
      <c r="G130" s="165">
        <v>127.1</v>
      </c>
      <c r="H130" s="165">
        <v>127.1</v>
      </c>
      <c r="I130" s="115">
        <v>100</v>
      </c>
      <c r="J130" s="115"/>
      <c r="K130" s="115"/>
      <c r="L130" s="115"/>
      <c r="M130" s="115"/>
      <c r="N130" s="115"/>
      <c r="O130" s="115"/>
      <c r="P130" s="115"/>
      <c r="Q130" s="115"/>
      <c r="R130" s="115"/>
      <c r="S130" s="142">
        <f t="shared" si="19"/>
        <v>127.1</v>
      </c>
      <c r="T130" s="142">
        <f t="shared" si="20"/>
        <v>127.1</v>
      </c>
      <c r="U130" s="169">
        <f t="shared" si="21"/>
        <v>100</v>
      </c>
    </row>
    <row r="131" spans="1:21" ht="64.5" x14ac:dyDescent="0.25">
      <c r="A131" s="15" t="s">
        <v>77</v>
      </c>
      <c r="B131" s="26" t="s">
        <v>23</v>
      </c>
      <c r="C131" s="16" t="s">
        <v>39</v>
      </c>
      <c r="D131" s="16" t="s">
        <v>108</v>
      </c>
      <c r="E131" s="16" t="s">
        <v>359</v>
      </c>
      <c r="F131" s="16" t="s">
        <v>44</v>
      </c>
      <c r="G131" s="170"/>
      <c r="H131" s="170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42"/>
      <c r="T131" s="142"/>
      <c r="U131" s="169"/>
    </row>
    <row r="132" spans="1:21" ht="64.5" x14ac:dyDescent="0.25">
      <c r="A132" s="15" t="s">
        <v>297</v>
      </c>
      <c r="B132" s="26" t="s">
        <v>23</v>
      </c>
      <c r="C132" s="16" t="s">
        <v>39</v>
      </c>
      <c r="D132" s="16" t="s">
        <v>108</v>
      </c>
      <c r="E132" s="16" t="s">
        <v>360</v>
      </c>
      <c r="F132" s="16" t="s">
        <v>44</v>
      </c>
      <c r="G132" s="165">
        <v>400</v>
      </c>
      <c r="H132" s="165">
        <v>400</v>
      </c>
      <c r="I132" s="115">
        <v>100</v>
      </c>
      <c r="J132" s="115"/>
      <c r="K132" s="115"/>
      <c r="L132" s="115"/>
      <c r="M132" s="115"/>
      <c r="N132" s="115"/>
      <c r="O132" s="115"/>
      <c r="P132" s="115"/>
      <c r="Q132" s="115"/>
      <c r="R132" s="115"/>
      <c r="S132" s="142">
        <f t="shared" si="19"/>
        <v>400</v>
      </c>
      <c r="T132" s="142">
        <f t="shared" si="20"/>
        <v>400</v>
      </c>
      <c r="U132" s="169">
        <f t="shared" si="21"/>
        <v>100</v>
      </c>
    </row>
    <row r="133" spans="1:21" ht="64.5" x14ac:dyDescent="0.25">
      <c r="A133" s="15" t="s">
        <v>228</v>
      </c>
      <c r="B133" s="26" t="s">
        <v>23</v>
      </c>
      <c r="C133" s="16" t="s">
        <v>39</v>
      </c>
      <c r="D133" s="16" t="s">
        <v>108</v>
      </c>
      <c r="E133" s="16" t="s">
        <v>361</v>
      </c>
      <c r="F133" s="16" t="s">
        <v>44</v>
      </c>
      <c r="G133" s="170"/>
      <c r="H133" s="170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42"/>
      <c r="T133" s="142"/>
      <c r="U133" s="169"/>
    </row>
    <row r="134" spans="1:21" ht="64.5" x14ac:dyDescent="0.25">
      <c r="A134" s="15" t="s">
        <v>78</v>
      </c>
      <c r="B134" s="26" t="s">
        <v>23</v>
      </c>
      <c r="C134" s="16" t="s">
        <v>39</v>
      </c>
      <c r="D134" s="16" t="s">
        <v>108</v>
      </c>
      <c r="E134" s="16" t="s">
        <v>362</v>
      </c>
      <c r="F134" s="16" t="s">
        <v>311</v>
      </c>
      <c r="G134" s="171">
        <v>7792.4</v>
      </c>
      <c r="H134" s="165">
        <v>7529.2</v>
      </c>
      <c r="I134" s="115">
        <v>97</v>
      </c>
      <c r="J134" s="115"/>
      <c r="K134" s="115"/>
      <c r="L134" s="115"/>
      <c r="M134" s="115"/>
      <c r="N134" s="115"/>
      <c r="O134" s="115"/>
      <c r="P134" s="115"/>
      <c r="Q134" s="115"/>
      <c r="R134" s="115"/>
      <c r="S134" s="142">
        <f t="shared" si="19"/>
        <v>7792.4</v>
      </c>
      <c r="T134" s="142">
        <f t="shared" si="20"/>
        <v>7529.2</v>
      </c>
      <c r="U134" s="169">
        <f t="shared" si="21"/>
        <v>96.622349982033782</v>
      </c>
    </row>
    <row r="135" spans="1:21" ht="64.5" x14ac:dyDescent="0.25">
      <c r="A135" s="15" t="s">
        <v>337</v>
      </c>
      <c r="B135" s="26" t="s">
        <v>23</v>
      </c>
      <c r="C135" s="16" t="s">
        <v>39</v>
      </c>
      <c r="D135" s="16" t="s">
        <v>108</v>
      </c>
      <c r="E135" s="16" t="s">
        <v>336</v>
      </c>
      <c r="F135" s="16" t="s">
        <v>44</v>
      </c>
      <c r="G135" s="165"/>
      <c r="H135" s="165"/>
      <c r="I135" s="115"/>
      <c r="J135" s="170"/>
      <c r="K135" s="170"/>
      <c r="L135" s="115"/>
      <c r="M135" s="115"/>
      <c r="N135" s="115"/>
      <c r="O135" s="115"/>
      <c r="P135" s="115"/>
      <c r="Q135" s="115"/>
      <c r="R135" s="115"/>
      <c r="S135" s="142"/>
      <c r="T135" s="142"/>
      <c r="U135" s="169"/>
    </row>
    <row r="136" spans="1:21" ht="64.5" x14ac:dyDescent="0.25">
      <c r="A136" s="15" t="s">
        <v>57</v>
      </c>
      <c r="B136" s="26" t="s">
        <v>23</v>
      </c>
      <c r="C136" s="16" t="s">
        <v>39</v>
      </c>
      <c r="D136" s="16" t="s">
        <v>108</v>
      </c>
      <c r="E136" s="16" t="s">
        <v>363</v>
      </c>
      <c r="F136" s="16" t="s">
        <v>44</v>
      </c>
      <c r="G136" s="165">
        <v>181.3</v>
      </c>
      <c r="H136" s="165">
        <v>181.3</v>
      </c>
      <c r="I136" s="115">
        <v>100</v>
      </c>
      <c r="J136" s="165"/>
      <c r="K136" s="165"/>
      <c r="L136" s="115"/>
      <c r="M136" s="115"/>
      <c r="N136" s="115"/>
      <c r="O136" s="115"/>
      <c r="P136" s="115"/>
      <c r="Q136" s="115"/>
      <c r="R136" s="115"/>
      <c r="S136" s="142">
        <f t="shared" si="19"/>
        <v>181.3</v>
      </c>
      <c r="T136" s="142">
        <f t="shared" si="20"/>
        <v>181.3</v>
      </c>
      <c r="U136" s="169">
        <f t="shared" si="21"/>
        <v>100</v>
      </c>
    </row>
    <row r="137" spans="1:21" ht="67.5" customHeight="1" x14ac:dyDescent="0.25">
      <c r="A137" s="15" t="s">
        <v>78</v>
      </c>
      <c r="B137" s="26" t="s">
        <v>23</v>
      </c>
      <c r="C137" s="16" t="s">
        <v>39</v>
      </c>
      <c r="D137" s="16" t="s">
        <v>108</v>
      </c>
      <c r="E137" s="16" t="s">
        <v>362</v>
      </c>
      <c r="F137" s="16" t="s">
        <v>44</v>
      </c>
      <c r="G137" s="165">
        <v>150</v>
      </c>
      <c r="H137" s="165">
        <v>150</v>
      </c>
      <c r="I137" s="115">
        <v>100</v>
      </c>
      <c r="J137" s="165"/>
      <c r="K137" s="165"/>
      <c r="L137" s="115"/>
      <c r="M137" s="115"/>
      <c r="N137" s="115"/>
      <c r="O137" s="115"/>
      <c r="P137" s="115"/>
      <c r="Q137" s="115"/>
      <c r="R137" s="115"/>
      <c r="S137" s="142">
        <f t="shared" si="19"/>
        <v>150</v>
      </c>
      <c r="T137" s="142">
        <f t="shared" si="20"/>
        <v>150</v>
      </c>
      <c r="U137" s="169">
        <v>100</v>
      </c>
    </row>
    <row r="138" spans="1:21" ht="64.5" x14ac:dyDescent="0.25">
      <c r="A138" s="15" t="s">
        <v>229</v>
      </c>
      <c r="B138" s="26" t="s">
        <v>23</v>
      </c>
      <c r="C138" s="16" t="s">
        <v>39</v>
      </c>
      <c r="D138" s="16" t="s">
        <v>108</v>
      </c>
      <c r="E138" s="16" t="s">
        <v>230</v>
      </c>
      <c r="F138" s="16" t="s">
        <v>44</v>
      </c>
      <c r="G138" s="165"/>
      <c r="H138" s="165"/>
      <c r="I138" s="115"/>
      <c r="J138" s="165">
        <v>193.1</v>
      </c>
      <c r="K138" s="165">
        <v>193.1</v>
      </c>
      <c r="L138" s="115">
        <v>100</v>
      </c>
      <c r="M138" s="115"/>
      <c r="N138" s="115"/>
      <c r="O138" s="115"/>
      <c r="P138" s="115"/>
      <c r="Q138" s="115"/>
      <c r="R138" s="115"/>
      <c r="S138" s="142">
        <f t="shared" si="19"/>
        <v>193.1</v>
      </c>
      <c r="T138" s="142">
        <f t="shared" si="20"/>
        <v>193.1</v>
      </c>
      <c r="U138" s="169">
        <f t="shared" si="21"/>
        <v>100</v>
      </c>
    </row>
    <row r="139" spans="1:21" ht="66" customHeight="1" x14ac:dyDescent="0.25">
      <c r="A139" s="15" t="s">
        <v>626</v>
      </c>
      <c r="B139" s="26" t="s">
        <v>23</v>
      </c>
      <c r="C139" s="16" t="s">
        <v>39</v>
      </c>
      <c r="D139" s="16" t="s">
        <v>108</v>
      </c>
      <c r="E139" s="16" t="s">
        <v>245</v>
      </c>
      <c r="F139" s="16" t="s">
        <v>44</v>
      </c>
      <c r="G139" s="165">
        <v>36.799999999999997</v>
      </c>
      <c r="H139" s="165">
        <v>36.799999999999997</v>
      </c>
      <c r="I139" s="115">
        <v>100</v>
      </c>
      <c r="J139" s="165"/>
      <c r="K139" s="165"/>
      <c r="L139" s="115"/>
      <c r="M139" s="115"/>
      <c r="N139" s="115"/>
      <c r="O139" s="115"/>
      <c r="P139" s="115"/>
      <c r="Q139" s="115"/>
      <c r="R139" s="115"/>
      <c r="S139" s="142">
        <f t="shared" si="19"/>
        <v>36.799999999999997</v>
      </c>
      <c r="T139" s="142">
        <f t="shared" si="20"/>
        <v>36.799999999999997</v>
      </c>
      <c r="U139" s="169">
        <f t="shared" si="21"/>
        <v>100</v>
      </c>
    </row>
    <row r="140" spans="1:21" ht="64.5" x14ac:dyDescent="0.25">
      <c r="A140" s="15" t="s">
        <v>590</v>
      </c>
      <c r="B140" s="26" t="str">
        <f>B141</f>
        <v>Администрация Большеулуйского района</v>
      </c>
      <c r="C140" s="16" t="s">
        <v>39</v>
      </c>
      <c r="D140" s="16" t="s">
        <v>108</v>
      </c>
      <c r="E140" s="16" t="s">
        <v>591</v>
      </c>
      <c r="F140" s="16" t="s">
        <v>44</v>
      </c>
      <c r="G140" s="165"/>
      <c r="H140" s="165"/>
      <c r="I140" s="115"/>
      <c r="J140" s="165">
        <v>1301.5999999999999</v>
      </c>
      <c r="K140" s="165">
        <v>1301.5999999999999</v>
      </c>
      <c r="L140" s="115"/>
      <c r="M140" s="115"/>
      <c r="N140" s="115"/>
      <c r="O140" s="115"/>
      <c r="P140" s="115"/>
      <c r="Q140" s="115"/>
      <c r="R140" s="115"/>
      <c r="S140" s="142">
        <f t="shared" si="19"/>
        <v>1301.5999999999999</v>
      </c>
      <c r="T140" s="142">
        <f t="shared" si="20"/>
        <v>1301.5999999999999</v>
      </c>
      <c r="U140" s="169">
        <f t="shared" si="21"/>
        <v>100</v>
      </c>
    </row>
    <row r="141" spans="1:21" ht="64.5" x14ac:dyDescent="0.25">
      <c r="A141" s="14" t="s">
        <v>231</v>
      </c>
      <c r="B141" s="26" t="s">
        <v>23</v>
      </c>
      <c r="C141" s="16"/>
      <c r="D141" s="16"/>
      <c r="E141" s="16"/>
      <c r="F141" s="128"/>
      <c r="G141" s="168">
        <f>G142+G143</f>
        <v>13</v>
      </c>
      <c r="H141" s="168">
        <f>H142+H143</f>
        <v>13</v>
      </c>
      <c r="I141" s="144">
        <v>100</v>
      </c>
      <c r="J141" s="144"/>
      <c r="K141" s="144"/>
      <c r="L141" s="144"/>
      <c r="M141" s="144"/>
      <c r="N141" s="144"/>
      <c r="O141" s="144"/>
      <c r="P141" s="144"/>
      <c r="Q141" s="144"/>
      <c r="R141" s="144"/>
      <c r="S141" s="142">
        <f t="shared" si="19"/>
        <v>13</v>
      </c>
      <c r="T141" s="142">
        <f t="shared" si="20"/>
        <v>13</v>
      </c>
      <c r="U141" s="169">
        <f t="shared" si="21"/>
        <v>100</v>
      </c>
    </row>
    <row r="142" spans="1:21" ht="66" customHeight="1" x14ac:dyDescent="0.25">
      <c r="A142" s="15" t="s">
        <v>312</v>
      </c>
      <c r="B142" s="26" t="s">
        <v>23</v>
      </c>
      <c r="C142" s="16" t="s">
        <v>39</v>
      </c>
      <c r="D142" s="16" t="s">
        <v>108</v>
      </c>
      <c r="E142" s="16" t="s">
        <v>364</v>
      </c>
      <c r="F142" s="16" t="s">
        <v>44</v>
      </c>
      <c r="G142" s="165">
        <v>8</v>
      </c>
      <c r="H142" s="165">
        <v>8</v>
      </c>
      <c r="I142" s="115">
        <v>100</v>
      </c>
      <c r="J142" s="115"/>
      <c r="K142" s="115"/>
      <c r="L142" s="115"/>
      <c r="M142" s="115"/>
      <c r="N142" s="115"/>
      <c r="O142" s="115"/>
      <c r="P142" s="115"/>
      <c r="Q142" s="115"/>
      <c r="R142" s="115"/>
      <c r="S142" s="142">
        <f t="shared" si="19"/>
        <v>8</v>
      </c>
      <c r="T142" s="142">
        <f t="shared" si="20"/>
        <v>8</v>
      </c>
      <c r="U142" s="169">
        <f t="shared" si="21"/>
        <v>100</v>
      </c>
    </row>
    <row r="143" spans="1:21" ht="64.5" x14ac:dyDescent="0.25">
      <c r="A143" s="15" t="s">
        <v>232</v>
      </c>
      <c r="B143" s="26" t="s">
        <v>23</v>
      </c>
      <c r="C143" s="16" t="s">
        <v>39</v>
      </c>
      <c r="D143" s="16" t="s">
        <v>108</v>
      </c>
      <c r="E143" s="16" t="s">
        <v>365</v>
      </c>
      <c r="F143" s="16" t="s">
        <v>44</v>
      </c>
      <c r="G143" s="165">
        <v>5</v>
      </c>
      <c r="H143" s="165">
        <v>5</v>
      </c>
      <c r="I143" s="115">
        <v>100</v>
      </c>
      <c r="J143" s="115"/>
      <c r="K143" s="115"/>
      <c r="L143" s="115"/>
      <c r="M143" s="115"/>
      <c r="N143" s="115"/>
      <c r="O143" s="115"/>
      <c r="P143" s="115"/>
      <c r="Q143" s="115"/>
      <c r="R143" s="115"/>
      <c r="S143" s="142">
        <f t="shared" si="19"/>
        <v>5</v>
      </c>
      <c r="T143" s="142">
        <f t="shared" si="20"/>
        <v>5</v>
      </c>
      <c r="U143" s="169">
        <f t="shared" si="21"/>
        <v>100</v>
      </c>
    </row>
    <row r="144" spans="1:21" ht="64.5" x14ac:dyDescent="0.25">
      <c r="A144" s="14" t="s">
        <v>298</v>
      </c>
      <c r="B144" s="26" t="s">
        <v>313</v>
      </c>
      <c r="C144" s="16"/>
      <c r="D144" s="16"/>
      <c r="E144" s="16"/>
      <c r="F144" s="16"/>
      <c r="G144" s="168">
        <f>G145</f>
        <v>1100.9000000000001</v>
      </c>
      <c r="H144" s="168">
        <f>H145</f>
        <v>1100.9000000000001</v>
      </c>
      <c r="I144" s="144">
        <v>100</v>
      </c>
      <c r="J144" s="144">
        <f>J146</f>
        <v>1437</v>
      </c>
      <c r="K144" s="144">
        <f>K146</f>
        <v>1437</v>
      </c>
      <c r="L144" s="144">
        <v>100</v>
      </c>
      <c r="M144" s="144">
        <f>M147</f>
        <v>457.3</v>
      </c>
      <c r="N144" s="144">
        <f>N147</f>
        <v>457.3</v>
      </c>
      <c r="O144" s="144">
        <v>100</v>
      </c>
      <c r="P144" s="144"/>
      <c r="Q144" s="144"/>
      <c r="R144" s="144"/>
      <c r="S144" s="142">
        <f t="shared" si="19"/>
        <v>2995.2000000000003</v>
      </c>
      <c r="T144" s="142">
        <f t="shared" si="20"/>
        <v>2995.2000000000003</v>
      </c>
      <c r="U144" s="169">
        <f t="shared" si="21"/>
        <v>100</v>
      </c>
    </row>
    <row r="145" spans="1:21" ht="29.25" customHeight="1" x14ac:dyDescent="0.25">
      <c r="A145" s="205" t="s">
        <v>233</v>
      </c>
      <c r="B145" s="208" t="s">
        <v>23</v>
      </c>
      <c r="C145" s="16" t="s">
        <v>39</v>
      </c>
      <c r="D145" s="16" t="s">
        <v>90</v>
      </c>
      <c r="E145" s="16" t="s">
        <v>234</v>
      </c>
      <c r="F145" s="16" t="s">
        <v>314</v>
      </c>
      <c r="G145" s="165">
        <v>1100.9000000000001</v>
      </c>
      <c r="H145" s="165">
        <v>1100.9000000000001</v>
      </c>
      <c r="I145" s="115">
        <v>100</v>
      </c>
      <c r="J145" s="115"/>
      <c r="K145" s="115"/>
      <c r="L145" s="115"/>
      <c r="M145" s="115"/>
      <c r="N145" s="115"/>
      <c r="O145" s="115"/>
      <c r="P145" s="115"/>
      <c r="Q145" s="115"/>
      <c r="R145" s="115"/>
      <c r="S145" s="142">
        <f t="shared" si="19"/>
        <v>1100.9000000000001</v>
      </c>
      <c r="T145" s="142">
        <f t="shared" si="20"/>
        <v>1100.9000000000001</v>
      </c>
      <c r="U145" s="169">
        <f t="shared" si="21"/>
        <v>100</v>
      </c>
    </row>
    <row r="146" spans="1:21" ht="21" customHeight="1" x14ac:dyDescent="0.25">
      <c r="A146" s="206"/>
      <c r="B146" s="209"/>
      <c r="C146" s="26">
        <v>111</v>
      </c>
      <c r="D146" s="16" t="s">
        <v>90</v>
      </c>
      <c r="E146" s="16" t="s">
        <v>234</v>
      </c>
      <c r="F146" s="88">
        <v>322</v>
      </c>
      <c r="G146" s="165"/>
      <c r="H146" s="165"/>
      <c r="I146" s="115"/>
      <c r="J146" s="115">
        <v>1437</v>
      </c>
      <c r="K146" s="115">
        <v>1437</v>
      </c>
      <c r="L146" s="115">
        <v>100</v>
      </c>
      <c r="M146" s="115"/>
      <c r="N146" s="115"/>
      <c r="O146" s="115"/>
      <c r="P146" s="115"/>
      <c r="Q146" s="115"/>
      <c r="R146" s="115"/>
      <c r="S146" s="142">
        <f t="shared" si="19"/>
        <v>1437</v>
      </c>
      <c r="T146" s="142">
        <f t="shared" si="20"/>
        <v>1437</v>
      </c>
      <c r="U146" s="169">
        <f t="shared" si="21"/>
        <v>100</v>
      </c>
    </row>
    <row r="147" spans="1:21" ht="21" customHeight="1" x14ac:dyDescent="0.25">
      <c r="A147" s="207"/>
      <c r="B147" s="210"/>
      <c r="C147" s="26">
        <v>111</v>
      </c>
      <c r="D147" s="16" t="s">
        <v>90</v>
      </c>
      <c r="E147" s="16" t="s">
        <v>234</v>
      </c>
      <c r="F147" s="88">
        <v>322</v>
      </c>
      <c r="G147" s="165"/>
      <c r="H147" s="165"/>
      <c r="I147" s="115"/>
      <c r="J147" s="115"/>
      <c r="K147" s="115"/>
      <c r="L147" s="115"/>
      <c r="M147" s="115">
        <v>457.3</v>
      </c>
      <c r="N147" s="115">
        <v>457.3</v>
      </c>
      <c r="O147" s="115">
        <v>100</v>
      </c>
      <c r="P147" s="115"/>
      <c r="Q147" s="115"/>
      <c r="R147" s="115"/>
      <c r="S147" s="142">
        <f t="shared" si="19"/>
        <v>457.3</v>
      </c>
      <c r="T147" s="142">
        <f t="shared" si="20"/>
        <v>457.3</v>
      </c>
      <c r="U147" s="169">
        <f t="shared" si="21"/>
        <v>100</v>
      </c>
    </row>
    <row r="148" spans="1:21" s="31" customFormat="1" ht="20.25" x14ac:dyDescent="0.25">
      <c r="A148" s="217" t="s">
        <v>246</v>
      </c>
      <c r="B148" s="218"/>
      <c r="C148" s="218"/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</row>
    <row r="149" spans="1:21" ht="38.25" customHeight="1" x14ac:dyDescent="0.25">
      <c r="A149" s="14" t="s">
        <v>628</v>
      </c>
      <c r="B149" s="26"/>
      <c r="C149" s="16"/>
      <c r="D149" s="16"/>
      <c r="E149" s="16" t="s">
        <v>80</v>
      </c>
      <c r="F149" s="88"/>
      <c r="G149" s="177">
        <f>G152+G154+G156+G150</f>
        <v>34844.400000000001</v>
      </c>
      <c r="H149" s="177">
        <f>H152+H154+H156+H150</f>
        <v>34844.400000000001</v>
      </c>
      <c r="I149" s="177">
        <f>H149/G149*100</f>
        <v>100</v>
      </c>
      <c r="J149" s="177">
        <f>J150+J152+J154+J156</f>
        <v>0</v>
      </c>
      <c r="K149" s="177">
        <f>K150+K154+K156</f>
        <v>0</v>
      </c>
      <c r="L149" s="177">
        <v>0</v>
      </c>
      <c r="M149" s="177"/>
      <c r="N149" s="177"/>
      <c r="O149" s="177"/>
      <c r="P149" s="177"/>
      <c r="Q149" s="177"/>
      <c r="R149" s="177"/>
      <c r="S149" s="177">
        <f>S150+S152+S154+S156</f>
        <v>34844.400000000001</v>
      </c>
      <c r="T149" s="177">
        <f>T150+T152+T154+T156</f>
        <v>34844.400000000001</v>
      </c>
      <c r="U149" s="177">
        <f>T149/S149*100</f>
        <v>100</v>
      </c>
    </row>
    <row r="150" spans="1:21" ht="25.5" customHeight="1" x14ac:dyDescent="0.25">
      <c r="A150" s="15" t="s">
        <v>81</v>
      </c>
      <c r="B150" s="208" t="s">
        <v>82</v>
      </c>
      <c r="C150" s="20" t="s">
        <v>73</v>
      </c>
      <c r="D150" s="20" t="s">
        <v>83</v>
      </c>
      <c r="E150" s="20" t="s">
        <v>84</v>
      </c>
      <c r="F150" s="28">
        <v>540</v>
      </c>
      <c r="G150" s="177">
        <f>G151</f>
        <v>2223.6999999999998</v>
      </c>
      <c r="H150" s="177">
        <f>H151</f>
        <v>2223.6999999999998</v>
      </c>
      <c r="I150" s="177">
        <f>H150/G150*100</f>
        <v>100</v>
      </c>
      <c r="J150" s="173">
        <f>J151</f>
        <v>0</v>
      </c>
      <c r="K150" s="173">
        <f>K151</f>
        <v>0</v>
      </c>
      <c r="L150" s="178">
        <v>0</v>
      </c>
      <c r="M150" s="178"/>
      <c r="N150" s="178"/>
      <c r="O150" s="178"/>
      <c r="P150" s="177"/>
      <c r="Q150" s="177"/>
      <c r="R150" s="177"/>
      <c r="S150" s="173">
        <f>G150+J150</f>
        <v>2223.6999999999998</v>
      </c>
      <c r="T150" s="177">
        <f>H150+K150</f>
        <v>2223.6999999999998</v>
      </c>
      <c r="U150" s="178">
        <f>T150/S150*100</f>
        <v>100</v>
      </c>
    </row>
    <row r="151" spans="1:21" ht="71.25" customHeight="1" x14ac:dyDescent="0.25">
      <c r="A151" s="15" t="s">
        <v>439</v>
      </c>
      <c r="B151" s="209"/>
      <c r="C151" s="16" t="s">
        <v>73</v>
      </c>
      <c r="D151" s="16" t="s">
        <v>83</v>
      </c>
      <c r="E151" s="16" t="s">
        <v>440</v>
      </c>
      <c r="F151" s="88">
        <v>540</v>
      </c>
      <c r="G151" s="179">
        <v>2223.6999999999998</v>
      </c>
      <c r="H151" s="179">
        <v>2223.6999999999998</v>
      </c>
      <c r="I151" s="177">
        <f t="shared" ref="I151" si="22">H151/G151*100</f>
        <v>100</v>
      </c>
      <c r="J151" s="179"/>
      <c r="K151" s="179"/>
      <c r="L151" s="171"/>
      <c r="M151" s="171"/>
      <c r="N151" s="171"/>
      <c r="O151" s="171"/>
      <c r="P151" s="179"/>
      <c r="Q151" s="179"/>
      <c r="R151" s="179"/>
      <c r="S151" s="179">
        <f>G151+J151</f>
        <v>2223.6999999999998</v>
      </c>
      <c r="T151" s="179">
        <f>S151</f>
        <v>2223.6999999999998</v>
      </c>
      <c r="U151" s="171">
        <f t="shared" ref="U151:U152" si="23">T151/S151*100</f>
        <v>100</v>
      </c>
    </row>
    <row r="152" spans="1:21" ht="25.5" customHeight="1" x14ac:dyDescent="0.25">
      <c r="A152" s="15" t="s">
        <v>627</v>
      </c>
      <c r="B152" s="215" t="s">
        <v>23</v>
      </c>
      <c r="C152" s="16">
        <v>111</v>
      </c>
      <c r="D152" s="16" t="s">
        <v>85</v>
      </c>
      <c r="E152" s="16" t="s">
        <v>86</v>
      </c>
      <c r="F152" s="88"/>
      <c r="G152" s="177">
        <f>G153</f>
        <v>32620.7</v>
      </c>
      <c r="H152" s="177">
        <f>H153</f>
        <v>32620.7</v>
      </c>
      <c r="I152" s="177">
        <f>H152/G152*100</f>
        <v>100</v>
      </c>
      <c r="J152" s="177"/>
      <c r="K152" s="172"/>
      <c r="L152" s="172"/>
      <c r="M152" s="172"/>
      <c r="N152" s="172"/>
      <c r="O152" s="172"/>
      <c r="P152" s="177"/>
      <c r="Q152" s="177"/>
      <c r="R152" s="177"/>
      <c r="S152" s="177">
        <f>G152+J152</f>
        <v>32620.7</v>
      </c>
      <c r="T152" s="177">
        <f>H152</f>
        <v>32620.7</v>
      </c>
      <c r="U152" s="177">
        <f t="shared" si="23"/>
        <v>100</v>
      </c>
    </row>
    <row r="153" spans="1:21" ht="95.25" customHeight="1" x14ac:dyDescent="0.25">
      <c r="A153" s="15" t="s">
        <v>299</v>
      </c>
      <c r="B153" s="224"/>
      <c r="C153" s="16">
        <v>111</v>
      </c>
      <c r="D153" s="16" t="s">
        <v>85</v>
      </c>
      <c r="E153" s="16" t="s">
        <v>335</v>
      </c>
      <c r="F153" s="88">
        <v>810</v>
      </c>
      <c r="G153" s="179">
        <v>32620.7</v>
      </c>
      <c r="H153" s="179">
        <v>32620.7</v>
      </c>
      <c r="I153" s="179">
        <f t="shared" ref="I153" si="24">H153/G153*100</f>
        <v>100</v>
      </c>
      <c r="J153" s="179"/>
      <c r="K153" s="179"/>
      <c r="L153" s="179"/>
      <c r="M153" s="179"/>
      <c r="N153" s="179"/>
      <c r="O153" s="179"/>
      <c r="P153" s="179"/>
      <c r="Q153" s="179"/>
      <c r="R153" s="179"/>
      <c r="S153" s="179">
        <f>G153</f>
        <v>32620.7</v>
      </c>
      <c r="T153" s="179">
        <f>H153</f>
        <v>32620.7</v>
      </c>
      <c r="U153" s="179">
        <f>I153</f>
        <v>100</v>
      </c>
    </row>
    <row r="154" spans="1:21" ht="40.5" customHeight="1" x14ac:dyDescent="0.25">
      <c r="A154" s="15" t="s">
        <v>629</v>
      </c>
      <c r="B154" s="26"/>
      <c r="C154" s="16"/>
      <c r="D154" s="16"/>
      <c r="E154" s="16"/>
      <c r="F154" s="16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</row>
    <row r="155" spans="1:21" ht="76.5" customHeight="1" x14ac:dyDescent="0.25">
      <c r="A155" s="15" t="s">
        <v>300</v>
      </c>
      <c r="B155" s="134" t="s">
        <v>82</v>
      </c>
      <c r="C155" s="16" t="s">
        <v>73</v>
      </c>
      <c r="D155" s="16" t="s">
        <v>83</v>
      </c>
      <c r="E155" s="16" t="s">
        <v>301</v>
      </c>
      <c r="F155" s="16">
        <v>520</v>
      </c>
      <c r="G155" s="180"/>
      <c r="H155" s="180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</row>
    <row r="156" spans="1:21" ht="24" customHeight="1" x14ac:dyDescent="0.25">
      <c r="A156" s="138" t="s">
        <v>68</v>
      </c>
      <c r="B156" s="87"/>
      <c r="C156" s="16"/>
      <c r="D156" s="16"/>
      <c r="E156" s="16"/>
      <c r="F156" s="16"/>
      <c r="G156" s="177">
        <f>G158+G157</f>
        <v>0</v>
      </c>
      <c r="H156" s="177">
        <f>H158+H157</f>
        <v>0</v>
      </c>
      <c r="I156" s="177">
        <v>0</v>
      </c>
      <c r="J156" s="177">
        <f>J158</f>
        <v>0</v>
      </c>
      <c r="K156" s="173">
        <f>K158</f>
        <v>0</v>
      </c>
      <c r="L156" s="173">
        <v>0</v>
      </c>
      <c r="M156" s="173"/>
      <c r="N156" s="173"/>
      <c r="O156" s="173"/>
      <c r="P156" s="179"/>
      <c r="Q156" s="179"/>
      <c r="R156" s="179"/>
      <c r="S156" s="177">
        <f t="shared" ref="S156:T158" si="25">G156+J156</f>
        <v>0</v>
      </c>
      <c r="T156" s="177">
        <f t="shared" si="25"/>
        <v>0</v>
      </c>
      <c r="U156" s="177">
        <v>100</v>
      </c>
    </row>
    <row r="157" spans="1:21" ht="111.75" customHeight="1" x14ac:dyDescent="0.25">
      <c r="A157" s="15" t="s">
        <v>302</v>
      </c>
      <c r="B157" s="134" t="str">
        <f>B155</f>
        <v>Финансовый отдел Администрации Большеулуйского района</v>
      </c>
      <c r="C157" s="16" t="s">
        <v>73</v>
      </c>
      <c r="D157" s="16" t="s">
        <v>83</v>
      </c>
      <c r="E157" s="16" t="s">
        <v>466</v>
      </c>
      <c r="F157" s="16" t="s">
        <v>87</v>
      </c>
      <c r="G157" s="179"/>
      <c r="H157" s="179"/>
      <c r="I157" s="179"/>
      <c r="J157" s="177"/>
      <c r="K157" s="173"/>
      <c r="L157" s="173"/>
      <c r="M157" s="173"/>
      <c r="N157" s="173"/>
      <c r="O157" s="173"/>
      <c r="P157" s="179"/>
      <c r="Q157" s="179"/>
      <c r="R157" s="179"/>
      <c r="S157" s="179">
        <f t="shared" si="25"/>
        <v>0</v>
      </c>
      <c r="T157" s="179">
        <f t="shared" si="25"/>
        <v>0</v>
      </c>
      <c r="U157" s="179">
        <v>100</v>
      </c>
    </row>
    <row r="158" spans="1:21" ht="106.5" customHeight="1" x14ac:dyDescent="0.25">
      <c r="A158" s="15" t="s">
        <v>302</v>
      </c>
      <c r="B158" s="133" t="str">
        <f>B155</f>
        <v>Финансовый отдел Администрации Большеулуйского района</v>
      </c>
      <c r="C158" s="16" t="s">
        <v>73</v>
      </c>
      <c r="D158" s="16" t="s">
        <v>83</v>
      </c>
      <c r="E158" s="16" t="s">
        <v>466</v>
      </c>
      <c r="F158" s="16" t="s">
        <v>87</v>
      </c>
      <c r="G158" s="179"/>
      <c r="H158" s="179"/>
      <c r="I158" s="179"/>
      <c r="J158" s="179"/>
      <c r="K158" s="172"/>
      <c r="L158" s="172"/>
      <c r="M158" s="172"/>
      <c r="N158" s="172"/>
      <c r="O158" s="172"/>
      <c r="P158" s="179"/>
      <c r="Q158" s="179"/>
      <c r="R158" s="179"/>
      <c r="S158" s="179">
        <f t="shared" si="25"/>
        <v>0</v>
      </c>
      <c r="T158" s="179">
        <f t="shared" si="25"/>
        <v>0</v>
      </c>
      <c r="U158" s="179">
        <v>100</v>
      </c>
    </row>
    <row r="159" spans="1:21" ht="20.25" x14ac:dyDescent="0.3">
      <c r="A159" s="219" t="s">
        <v>118</v>
      </c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</row>
    <row r="160" spans="1:21" ht="63.75" x14ac:dyDescent="0.25">
      <c r="A160" s="14" t="s">
        <v>303</v>
      </c>
      <c r="B160" s="15" t="s">
        <v>294</v>
      </c>
      <c r="C160" s="27"/>
      <c r="D160" s="27"/>
      <c r="E160" s="27"/>
      <c r="F160" s="27"/>
      <c r="G160" s="181">
        <f>SUM(G161:G165)</f>
        <v>4089.5</v>
      </c>
      <c r="H160" s="181">
        <f t="shared" ref="H160:K160" si="26">SUM(H161:H165)</f>
        <v>3429.5</v>
      </c>
      <c r="I160" s="319">
        <f>H160/G160*100</f>
        <v>83.861107714879566</v>
      </c>
      <c r="J160" s="181">
        <f t="shared" si="26"/>
        <v>699</v>
      </c>
      <c r="K160" s="181">
        <f t="shared" si="26"/>
        <v>213.5</v>
      </c>
      <c r="L160" s="319">
        <f>K160/J160*100</f>
        <v>30.543633762517882</v>
      </c>
      <c r="M160" s="181"/>
      <c r="N160" s="181"/>
      <c r="O160" s="182"/>
      <c r="P160" s="183"/>
      <c r="Q160" s="183"/>
      <c r="R160" s="183"/>
      <c r="S160" s="181">
        <f>SUM(S161:S165)</f>
        <v>4788.5</v>
      </c>
      <c r="T160" s="181">
        <f>SUM(T161:T165)</f>
        <v>3643</v>
      </c>
      <c r="U160" s="171">
        <f>T160/S160*100</f>
        <v>76.078103790330999</v>
      </c>
    </row>
    <row r="161" spans="1:21" ht="69.75" customHeight="1" x14ac:dyDescent="0.25">
      <c r="A161" s="14" t="s">
        <v>310</v>
      </c>
      <c r="B161" s="15" t="s">
        <v>23</v>
      </c>
      <c r="C161" s="88" t="s">
        <v>296</v>
      </c>
      <c r="D161" s="16" t="s">
        <v>304</v>
      </c>
      <c r="E161" s="16" t="s">
        <v>333</v>
      </c>
      <c r="F161" s="88" t="s">
        <v>305</v>
      </c>
      <c r="G161" s="184">
        <v>179</v>
      </c>
      <c r="H161" s="184">
        <v>32</v>
      </c>
      <c r="I161" s="165">
        <f t="shared" ref="I161:I162" si="27">H161/G161*100</f>
        <v>17.877094972067038</v>
      </c>
      <c r="J161" s="184">
        <v>532.1</v>
      </c>
      <c r="K161" s="184">
        <v>46.6</v>
      </c>
      <c r="L161" s="171">
        <f>K161/J161*100</f>
        <v>8.7577523021988348</v>
      </c>
      <c r="M161" s="184"/>
      <c r="N161" s="184"/>
      <c r="O161" s="185"/>
      <c r="P161" s="186"/>
      <c r="Q161" s="186"/>
      <c r="R161" s="186"/>
      <c r="S161" s="184">
        <f>G161+J161</f>
        <v>711.1</v>
      </c>
      <c r="T161" s="184">
        <f>H161+K161</f>
        <v>78.599999999999994</v>
      </c>
      <c r="U161" s="171">
        <f>T161/S161*100</f>
        <v>11.053297707776682</v>
      </c>
    </row>
    <row r="162" spans="1:21" ht="67.5" customHeight="1" x14ac:dyDescent="0.25">
      <c r="A162" s="14" t="s">
        <v>306</v>
      </c>
      <c r="B162" s="15" t="s">
        <v>23</v>
      </c>
      <c r="C162" s="88">
        <v>111</v>
      </c>
      <c r="D162" s="16" t="s">
        <v>25</v>
      </c>
      <c r="E162" s="16" t="s">
        <v>334</v>
      </c>
      <c r="F162" s="16" t="s">
        <v>52</v>
      </c>
      <c r="G162" s="115">
        <v>100</v>
      </c>
      <c r="H162" s="115">
        <v>30</v>
      </c>
      <c r="I162" s="165">
        <f t="shared" si="27"/>
        <v>30</v>
      </c>
      <c r="J162" s="184"/>
      <c r="K162" s="184"/>
      <c r="L162" s="184"/>
      <c r="M162" s="184"/>
      <c r="N162" s="184"/>
      <c r="O162" s="185"/>
      <c r="P162" s="186"/>
      <c r="Q162" s="186"/>
      <c r="R162" s="186"/>
      <c r="S162" s="184">
        <f t="shared" ref="S161:S164" si="28">G162</f>
        <v>100</v>
      </c>
      <c r="T162" s="184">
        <f t="shared" ref="T160:U165" si="29">H162</f>
        <v>30</v>
      </c>
      <c r="U162" s="171">
        <f t="shared" ref="U162:U163" si="30">T162/S162*100</f>
        <v>30</v>
      </c>
    </row>
    <row r="163" spans="1:21" ht="24" customHeight="1" x14ac:dyDescent="0.25">
      <c r="A163" s="316" t="s">
        <v>307</v>
      </c>
      <c r="B163" s="318" t="s">
        <v>23</v>
      </c>
      <c r="C163" s="88" t="s">
        <v>296</v>
      </c>
      <c r="D163" s="6" t="s">
        <v>308</v>
      </c>
      <c r="E163" s="5" t="s">
        <v>309</v>
      </c>
      <c r="F163" s="88">
        <v>120</v>
      </c>
      <c r="G163" s="187">
        <v>3435</v>
      </c>
      <c r="H163" s="187">
        <v>3357.5</v>
      </c>
      <c r="I163" s="165">
        <f>H163/G163*100</f>
        <v>97.743813682678322</v>
      </c>
      <c r="J163" s="184">
        <v>166.9</v>
      </c>
      <c r="K163" s="184">
        <v>166.9</v>
      </c>
      <c r="L163" s="184">
        <v>100</v>
      </c>
      <c r="M163" s="184"/>
      <c r="N163" s="184"/>
      <c r="O163" s="185"/>
      <c r="P163" s="186"/>
      <c r="Q163" s="186"/>
      <c r="R163" s="186"/>
      <c r="S163" s="188">
        <f>G163+J163</f>
        <v>3601.9</v>
      </c>
      <c r="T163" s="188">
        <f>H163+K163</f>
        <v>3524.4</v>
      </c>
      <c r="U163" s="171">
        <f t="shared" si="30"/>
        <v>97.848357811155225</v>
      </c>
    </row>
    <row r="164" spans="1:21" ht="41.25" customHeight="1" x14ac:dyDescent="0.25">
      <c r="A164" s="316"/>
      <c r="B164" s="318"/>
      <c r="C164" s="127">
        <v>111</v>
      </c>
      <c r="D164" s="125" t="s">
        <v>247</v>
      </c>
      <c r="E164" s="126">
        <v>1930089030</v>
      </c>
      <c r="F164" s="126">
        <v>240</v>
      </c>
      <c r="G164" s="115">
        <v>10</v>
      </c>
      <c r="H164" s="115">
        <v>10</v>
      </c>
      <c r="I164" s="166">
        <v>100</v>
      </c>
      <c r="J164" s="115"/>
      <c r="K164" s="115"/>
      <c r="L164" s="115"/>
      <c r="M164" s="115"/>
      <c r="N164" s="115"/>
      <c r="O164" s="115"/>
      <c r="P164" s="174"/>
      <c r="Q164" s="174"/>
      <c r="R164" s="174"/>
      <c r="S164" s="184">
        <f t="shared" si="28"/>
        <v>10</v>
      </c>
      <c r="T164" s="184">
        <f t="shared" si="29"/>
        <v>10</v>
      </c>
      <c r="U164" s="184">
        <f t="shared" si="29"/>
        <v>100</v>
      </c>
    </row>
    <row r="165" spans="1:21" ht="67.5" customHeight="1" x14ac:dyDescent="0.25">
      <c r="A165" s="15" t="s">
        <v>592</v>
      </c>
      <c r="B165" s="317" t="str">
        <f>B162</f>
        <v>Администрация Большеулуйского района</v>
      </c>
      <c r="C165" s="6">
        <v>111</v>
      </c>
      <c r="D165" s="5" t="s">
        <v>25</v>
      </c>
      <c r="E165" s="5" t="s">
        <v>593</v>
      </c>
      <c r="F165" s="5" t="s">
        <v>87</v>
      </c>
      <c r="G165" s="115">
        <v>365.5</v>
      </c>
      <c r="H165" s="115">
        <v>0</v>
      </c>
      <c r="I165" s="166">
        <v>0</v>
      </c>
      <c r="J165" s="115"/>
      <c r="K165" s="115"/>
      <c r="L165" s="115"/>
      <c r="M165" s="115"/>
      <c r="N165" s="115"/>
      <c r="O165" s="115"/>
      <c r="P165" s="174"/>
      <c r="Q165" s="174"/>
      <c r="R165" s="174"/>
      <c r="S165" s="184">
        <v>365.5</v>
      </c>
      <c r="T165" s="184">
        <v>0</v>
      </c>
      <c r="U165" s="184">
        <f t="shared" si="29"/>
        <v>0</v>
      </c>
    </row>
    <row r="166" spans="1:21" ht="20.25" x14ac:dyDescent="0.25">
      <c r="A166" s="260" t="s">
        <v>250</v>
      </c>
      <c r="B166" s="261"/>
      <c r="C166" s="261"/>
      <c r="D166" s="261"/>
      <c r="E166" s="261"/>
      <c r="F166" s="261"/>
      <c r="G166" s="261"/>
      <c r="H166" s="261"/>
      <c r="I166" s="261"/>
      <c r="J166" s="261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U166" s="262"/>
    </row>
    <row r="167" spans="1:21" ht="28.5" customHeight="1" x14ac:dyDescent="0.25">
      <c r="A167" s="152" t="s">
        <v>594</v>
      </c>
      <c r="B167" s="80"/>
      <c r="C167" s="80"/>
      <c r="D167" s="80"/>
      <c r="E167" s="80"/>
      <c r="F167" s="80"/>
      <c r="G167" s="321">
        <f>G168+G221+G225+G232</f>
        <v>118716.7</v>
      </c>
      <c r="H167" s="321">
        <f>H168+H221+H225+H232</f>
        <v>114561.29999999997</v>
      </c>
      <c r="I167" s="321">
        <f>H167/G167*100</f>
        <v>96.499734241265116</v>
      </c>
      <c r="J167" s="321">
        <f>J168+J221+J225+J232</f>
        <v>254250.19999999998</v>
      </c>
      <c r="K167" s="321">
        <f>K168+K221+K225+K232</f>
        <v>250968.09999999998</v>
      </c>
      <c r="L167" s="321">
        <f>K167/J167*100</f>
        <v>98.709106226858424</v>
      </c>
      <c r="M167" s="321">
        <f t="shared" ref="M167:T167" si="31">M168+M221+M225+M232</f>
        <v>24658.500000000004</v>
      </c>
      <c r="N167" s="321">
        <f t="shared" si="31"/>
        <v>24446.400000000005</v>
      </c>
      <c r="O167" s="321">
        <f t="shared" si="31"/>
        <v>400</v>
      </c>
      <c r="P167" s="321">
        <f t="shared" si="31"/>
        <v>0</v>
      </c>
      <c r="Q167" s="321">
        <f t="shared" si="31"/>
        <v>0</v>
      </c>
      <c r="R167" s="321">
        <f t="shared" si="31"/>
        <v>0</v>
      </c>
      <c r="S167" s="321">
        <f>S168+S221+S225+S232</f>
        <v>397625.40000000014</v>
      </c>
      <c r="T167" s="321">
        <f t="shared" si="31"/>
        <v>389975.8</v>
      </c>
      <c r="U167" s="321">
        <f>T167/S167*100</f>
        <v>98.07617923804662</v>
      </c>
    </row>
    <row r="168" spans="1:21" ht="26.25" x14ac:dyDescent="0.25">
      <c r="A168" s="152" t="s">
        <v>235</v>
      </c>
      <c r="B168" s="80"/>
      <c r="C168" s="80"/>
      <c r="D168" s="80"/>
      <c r="E168" s="80"/>
      <c r="F168" s="80"/>
      <c r="G168" s="321">
        <f>SUM(G169:G220)</f>
        <v>105192.9</v>
      </c>
      <c r="H168" s="321">
        <f>SUM(H169:H220)</f>
        <v>101315.09999999998</v>
      </c>
      <c r="I168" s="321">
        <f>H168/G168*100</f>
        <v>96.313629532031143</v>
      </c>
      <c r="J168" s="321">
        <f>SUM(J169:J220)</f>
        <v>251173.09999999998</v>
      </c>
      <c r="K168" s="321">
        <f>SUM(K169:K220)</f>
        <v>247890.99999999997</v>
      </c>
      <c r="L168" s="321">
        <f>K168/J168*100</f>
        <v>98.69329159850318</v>
      </c>
      <c r="M168" s="321">
        <f>SUM(M169:M220)</f>
        <v>24658.500000000004</v>
      </c>
      <c r="N168" s="321">
        <f>SUM(N169:N220)</f>
        <v>24446.400000000005</v>
      </c>
      <c r="O168" s="321">
        <f>SUM(O169:O217)</f>
        <v>400</v>
      </c>
      <c r="P168" s="321">
        <f>SUM(P169:P220)</f>
        <v>0</v>
      </c>
      <c r="Q168" s="321">
        <f>SUM(Q169:Q217)</f>
        <v>0</v>
      </c>
      <c r="R168" s="321">
        <f>SUM(R169:R217)</f>
        <v>0</v>
      </c>
      <c r="S168" s="321">
        <f>SUM(S169:S220)</f>
        <v>381024.50000000012</v>
      </c>
      <c r="T168" s="321">
        <f>SUM(T169:T220)</f>
        <v>373652.5</v>
      </c>
      <c r="U168" s="321">
        <f>T168/S168*100</f>
        <v>98.065216278743208</v>
      </c>
    </row>
    <row r="169" spans="1:21" ht="89.25" customHeight="1" x14ac:dyDescent="0.25">
      <c r="A169" s="90" t="s">
        <v>91</v>
      </c>
      <c r="B169" s="89" t="s">
        <v>92</v>
      </c>
      <c r="C169" s="26"/>
      <c r="D169" s="26"/>
      <c r="E169" s="26"/>
      <c r="F169" s="26"/>
      <c r="G169" s="320"/>
      <c r="H169" s="322"/>
      <c r="I169" s="320"/>
      <c r="J169" s="320"/>
      <c r="K169" s="320"/>
      <c r="L169" s="320"/>
      <c r="M169" s="80"/>
      <c r="N169" s="80"/>
      <c r="O169" s="80"/>
      <c r="P169" s="80"/>
      <c r="Q169" s="80"/>
      <c r="R169" s="80"/>
      <c r="S169" s="80"/>
      <c r="T169" s="80"/>
      <c r="U169" s="80"/>
    </row>
    <row r="170" spans="1:21" ht="88.5" customHeight="1" x14ac:dyDescent="0.25">
      <c r="A170" s="90" t="s">
        <v>91</v>
      </c>
      <c r="B170" s="90" t="s">
        <v>92</v>
      </c>
      <c r="C170" s="81" t="s">
        <v>93</v>
      </c>
      <c r="D170" s="81" t="s">
        <v>94</v>
      </c>
      <c r="E170" s="81" t="s">
        <v>338</v>
      </c>
      <c r="F170" s="80"/>
      <c r="G170" s="323">
        <v>20743.7</v>
      </c>
      <c r="H170" s="323">
        <v>19999.5</v>
      </c>
      <c r="I170" s="324">
        <f>H170/G170*100</f>
        <v>96.412404730110822</v>
      </c>
      <c r="J170" s="81"/>
      <c r="K170" s="81"/>
      <c r="L170" s="81"/>
      <c r="M170" s="81"/>
      <c r="N170" s="81"/>
      <c r="O170" s="81"/>
      <c r="P170" s="81"/>
      <c r="Q170" s="81"/>
      <c r="R170" s="81"/>
      <c r="S170" s="325">
        <f>G170+J170+M170</f>
        <v>20743.7</v>
      </c>
      <c r="T170" s="325">
        <f>H170+K170+N170</f>
        <v>19999.5</v>
      </c>
      <c r="U170" s="326">
        <f t="shared" ref="U170:U233" si="32">T170/S170*100</f>
        <v>96.412404730110822</v>
      </c>
    </row>
    <row r="171" spans="1:21" ht="108" customHeight="1" x14ac:dyDescent="0.25">
      <c r="A171" s="90" t="s">
        <v>95</v>
      </c>
      <c r="B171" s="90" t="s">
        <v>92</v>
      </c>
      <c r="C171" s="81" t="s">
        <v>93</v>
      </c>
      <c r="D171" s="81" t="s">
        <v>94</v>
      </c>
      <c r="E171" s="81" t="s">
        <v>251</v>
      </c>
      <c r="F171" s="80"/>
      <c r="G171" s="323">
        <v>6555.3</v>
      </c>
      <c r="H171" s="323">
        <v>6256.3</v>
      </c>
      <c r="I171" s="324">
        <f>H171/G171*100</f>
        <v>95.43880524156026</v>
      </c>
      <c r="J171" s="80"/>
      <c r="K171" s="80"/>
      <c r="L171" s="80"/>
      <c r="M171" s="80"/>
      <c r="N171" s="80"/>
      <c r="O171" s="80"/>
      <c r="P171" s="80"/>
      <c r="Q171" s="80"/>
      <c r="R171" s="80"/>
      <c r="S171" s="325">
        <f>G171+J171+M171</f>
        <v>6555.3</v>
      </c>
      <c r="T171" s="325">
        <f t="shared" ref="T171:T219" si="33">H171+K171+N171</f>
        <v>6256.3</v>
      </c>
      <c r="U171" s="326">
        <f t="shared" si="32"/>
        <v>95.43880524156026</v>
      </c>
    </row>
    <row r="172" spans="1:21" ht="103.5" customHeight="1" x14ac:dyDescent="0.25">
      <c r="A172" s="90" t="s">
        <v>595</v>
      </c>
      <c r="B172" s="90" t="s">
        <v>92</v>
      </c>
      <c r="C172" s="81" t="s">
        <v>93</v>
      </c>
      <c r="D172" s="81" t="s">
        <v>94</v>
      </c>
      <c r="E172" s="81" t="s">
        <v>596</v>
      </c>
      <c r="F172" s="80"/>
      <c r="G172" s="323">
        <v>9.1</v>
      </c>
      <c r="H172" s="323">
        <v>9.1</v>
      </c>
      <c r="I172" s="324">
        <f>H172/G172*100</f>
        <v>100</v>
      </c>
      <c r="J172" s="323">
        <v>902</v>
      </c>
      <c r="K172" s="323">
        <v>902</v>
      </c>
      <c r="L172" s="324">
        <f>K172/J172*100</f>
        <v>100</v>
      </c>
      <c r="M172" s="80"/>
      <c r="N172" s="80"/>
      <c r="O172" s="80"/>
      <c r="P172" s="80"/>
      <c r="Q172" s="80"/>
      <c r="R172" s="80"/>
      <c r="S172" s="325">
        <f>G172+J172+M172</f>
        <v>911.1</v>
      </c>
      <c r="T172" s="325">
        <f t="shared" si="33"/>
        <v>911.1</v>
      </c>
      <c r="U172" s="326">
        <f t="shared" si="32"/>
        <v>100</v>
      </c>
    </row>
    <row r="173" spans="1:21" ht="105" customHeight="1" x14ac:dyDescent="0.25">
      <c r="A173" s="90" t="s">
        <v>367</v>
      </c>
      <c r="B173" s="90" t="s">
        <v>92</v>
      </c>
      <c r="C173" s="81" t="s">
        <v>93</v>
      </c>
      <c r="D173" s="81" t="s">
        <v>94</v>
      </c>
      <c r="E173" s="81" t="s">
        <v>368</v>
      </c>
      <c r="F173" s="80"/>
      <c r="G173" s="323"/>
      <c r="H173" s="323"/>
      <c r="I173" s="323"/>
      <c r="J173" s="323">
        <v>700</v>
      </c>
      <c r="K173" s="323">
        <v>700</v>
      </c>
      <c r="L173" s="324">
        <f>K173/J173*100</f>
        <v>100</v>
      </c>
      <c r="M173" s="80"/>
      <c r="N173" s="80"/>
      <c r="O173" s="80"/>
      <c r="P173" s="80"/>
      <c r="Q173" s="80"/>
      <c r="R173" s="80"/>
      <c r="S173" s="325">
        <f t="shared" ref="S173:S218" si="34">G173+J173+M173</f>
        <v>700</v>
      </c>
      <c r="T173" s="325">
        <f t="shared" si="33"/>
        <v>700</v>
      </c>
      <c r="U173" s="326">
        <f t="shared" si="32"/>
        <v>100</v>
      </c>
    </row>
    <row r="174" spans="1:21" ht="216" customHeight="1" x14ac:dyDescent="0.25">
      <c r="A174" s="90" t="s">
        <v>597</v>
      </c>
      <c r="B174" s="90" t="s">
        <v>92</v>
      </c>
      <c r="C174" s="81" t="s">
        <v>93</v>
      </c>
      <c r="D174" s="81" t="s">
        <v>94</v>
      </c>
      <c r="E174" s="81" t="s">
        <v>97</v>
      </c>
      <c r="F174" s="80"/>
      <c r="G174" s="323"/>
      <c r="H174" s="327"/>
      <c r="I174" s="323"/>
      <c r="J174" s="323">
        <v>20945.8</v>
      </c>
      <c r="K174" s="323">
        <v>20944.5</v>
      </c>
      <c r="L174" s="324">
        <f>K174/J174*100</f>
        <v>99.993793505141852</v>
      </c>
      <c r="M174" s="80"/>
      <c r="N174" s="80"/>
      <c r="O174" s="80"/>
      <c r="P174" s="80"/>
      <c r="Q174" s="80"/>
      <c r="R174" s="80"/>
      <c r="S174" s="325">
        <f t="shared" si="34"/>
        <v>20945.8</v>
      </c>
      <c r="T174" s="325">
        <f t="shared" si="33"/>
        <v>20944.5</v>
      </c>
      <c r="U174" s="326">
        <f t="shared" si="32"/>
        <v>99.993793505141852</v>
      </c>
    </row>
    <row r="175" spans="1:21" ht="201" customHeight="1" x14ac:dyDescent="0.25">
      <c r="A175" s="90" t="s">
        <v>598</v>
      </c>
      <c r="B175" s="90" t="s">
        <v>92</v>
      </c>
      <c r="C175" s="81" t="s">
        <v>93</v>
      </c>
      <c r="D175" s="81" t="s">
        <v>94</v>
      </c>
      <c r="E175" s="81" t="s">
        <v>96</v>
      </c>
      <c r="F175" s="80"/>
      <c r="G175" s="323"/>
      <c r="H175" s="327"/>
      <c r="I175" s="323"/>
      <c r="J175" s="323">
        <v>28937.200000000001</v>
      </c>
      <c r="K175" s="328">
        <v>28926.6</v>
      </c>
      <c r="L175" s="324">
        <f>K175/J175*100</f>
        <v>99.963368950693223</v>
      </c>
      <c r="M175" s="80"/>
      <c r="N175" s="80"/>
      <c r="O175" s="80"/>
      <c r="P175" s="80"/>
      <c r="Q175" s="80"/>
      <c r="R175" s="80"/>
      <c r="S175" s="325">
        <f t="shared" si="34"/>
        <v>28937.200000000001</v>
      </c>
      <c r="T175" s="325">
        <f t="shared" si="33"/>
        <v>28926.6</v>
      </c>
      <c r="U175" s="326">
        <f t="shared" si="32"/>
        <v>99.963368950693223</v>
      </c>
    </row>
    <row r="176" spans="1:21" ht="90.75" customHeight="1" x14ac:dyDescent="0.25">
      <c r="A176" s="90" t="s">
        <v>467</v>
      </c>
      <c r="B176" s="90" t="s">
        <v>92</v>
      </c>
      <c r="C176" s="81" t="s">
        <v>93</v>
      </c>
      <c r="D176" s="81" t="s">
        <v>94</v>
      </c>
      <c r="E176" s="81" t="s">
        <v>339</v>
      </c>
      <c r="F176" s="80"/>
      <c r="G176" s="323">
        <v>50</v>
      </c>
      <c r="H176" s="327">
        <v>19</v>
      </c>
      <c r="I176" s="323">
        <f>H176/G176*100</f>
        <v>38</v>
      </c>
      <c r="J176" s="323"/>
      <c r="K176" s="328"/>
      <c r="L176" s="324"/>
      <c r="M176" s="80"/>
      <c r="N176" s="80"/>
      <c r="O176" s="80"/>
      <c r="P176" s="80"/>
      <c r="Q176" s="80"/>
      <c r="R176" s="80"/>
      <c r="S176" s="325">
        <f>G176</f>
        <v>50</v>
      </c>
      <c r="T176" s="325">
        <f>H176+K176+N176</f>
        <v>19</v>
      </c>
      <c r="U176" s="326">
        <f t="shared" si="32"/>
        <v>38</v>
      </c>
    </row>
    <row r="177" spans="1:21" ht="99.75" customHeight="1" x14ac:dyDescent="0.25">
      <c r="A177" s="90" t="s">
        <v>369</v>
      </c>
      <c r="B177" s="90" t="s">
        <v>92</v>
      </c>
      <c r="C177" s="81" t="s">
        <v>93</v>
      </c>
      <c r="D177" s="81" t="s">
        <v>94</v>
      </c>
      <c r="E177" s="81" t="s">
        <v>370</v>
      </c>
      <c r="F177" s="80"/>
      <c r="G177" s="323">
        <v>250</v>
      </c>
      <c r="H177" s="323">
        <v>245.2</v>
      </c>
      <c r="I177" s="323">
        <f>H177/G177*100</f>
        <v>98.08</v>
      </c>
      <c r="J177" s="323"/>
      <c r="K177" s="328"/>
      <c r="L177" s="324"/>
      <c r="M177" s="80"/>
      <c r="N177" s="80"/>
      <c r="O177" s="80"/>
      <c r="P177" s="80"/>
      <c r="Q177" s="80"/>
      <c r="R177" s="80"/>
      <c r="S177" s="325">
        <f t="shared" si="34"/>
        <v>250</v>
      </c>
      <c r="T177" s="325">
        <f t="shared" si="33"/>
        <v>245.2</v>
      </c>
      <c r="U177" s="326">
        <f t="shared" si="32"/>
        <v>98.08</v>
      </c>
    </row>
    <row r="178" spans="1:21" ht="184.5" customHeight="1" x14ac:dyDescent="0.25">
      <c r="A178" s="91" t="s">
        <v>98</v>
      </c>
      <c r="B178" s="90" t="s">
        <v>92</v>
      </c>
      <c r="C178" s="81" t="s">
        <v>93</v>
      </c>
      <c r="D178" s="81" t="s">
        <v>90</v>
      </c>
      <c r="E178" s="81" t="s">
        <v>99</v>
      </c>
      <c r="F178" s="80"/>
      <c r="G178" s="80"/>
      <c r="H178" s="322"/>
      <c r="I178" s="324"/>
      <c r="J178" s="323">
        <v>70.599999999999994</v>
      </c>
      <c r="K178" s="323">
        <v>28.4</v>
      </c>
      <c r="L178" s="324">
        <f>K178/J178*100</f>
        <v>40.226628895184135</v>
      </c>
      <c r="M178" s="80"/>
      <c r="N178" s="80"/>
      <c r="O178" s="80"/>
      <c r="P178" s="80"/>
      <c r="Q178" s="80"/>
      <c r="R178" s="80"/>
      <c r="S178" s="325">
        <f t="shared" si="34"/>
        <v>70.599999999999994</v>
      </c>
      <c r="T178" s="325">
        <f t="shared" si="33"/>
        <v>28.4</v>
      </c>
      <c r="U178" s="326">
        <f t="shared" si="32"/>
        <v>40.226628895184135</v>
      </c>
    </row>
    <row r="179" spans="1:21" ht="131.25" customHeight="1" x14ac:dyDescent="0.25">
      <c r="A179" s="91" t="s">
        <v>100</v>
      </c>
      <c r="B179" s="90" t="s">
        <v>92</v>
      </c>
      <c r="C179" s="81" t="s">
        <v>93</v>
      </c>
      <c r="D179" s="81" t="s">
        <v>89</v>
      </c>
      <c r="E179" s="81" t="s">
        <v>101</v>
      </c>
      <c r="F179" s="80"/>
      <c r="G179" s="80"/>
      <c r="H179" s="322"/>
      <c r="I179" s="324"/>
      <c r="J179" s="323">
        <v>149.5</v>
      </c>
      <c r="K179" s="323">
        <v>43</v>
      </c>
      <c r="L179" s="324">
        <f>K179/J179*100</f>
        <v>28.762541806020064</v>
      </c>
      <c r="M179" s="80"/>
      <c r="N179" s="80"/>
      <c r="O179" s="80"/>
      <c r="P179" s="80"/>
      <c r="Q179" s="80"/>
      <c r="R179" s="80"/>
      <c r="S179" s="325">
        <f t="shared" si="34"/>
        <v>149.5</v>
      </c>
      <c r="T179" s="325">
        <f t="shared" si="33"/>
        <v>43</v>
      </c>
      <c r="U179" s="326">
        <f t="shared" si="32"/>
        <v>28.762541806020064</v>
      </c>
    </row>
    <row r="180" spans="1:21" ht="131.25" customHeight="1" x14ac:dyDescent="0.25">
      <c r="A180" s="91" t="s">
        <v>105</v>
      </c>
      <c r="B180" s="90" t="s">
        <v>92</v>
      </c>
      <c r="C180" s="81" t="s">
        <v>93</v>
      </c>
      <c r="D180" s="81" t="s">
        <v>90</v>
      </c>
      <c r="E180" s="81" t="s">
        <v>106</v>
      </c>
      <c r="F180" s="80"/>
      <c r="G180" s="80"/>
      <c r="H180" s="322"/>
      <c r="I180" s="324"/>
      <c r="J180" s="323">
        <v>4401.7</v>
      </c>
      <c r="K180" s="323">
        <v>2196.9</v>
      </c>
      <c r="L180" s="324">
        <f>K180/J180*100</f>
        <v>49.910261944248816</v>
      </c>
      <c r="M180" s="80"/>
      <c r="N180" s="80"/>
      <c r="O180" s="80"/>
      <c r="P180" s="80"/>
      <c r="Q180" s="80"/>
      <c r="R180" s="80"/>
      <c r="S180" s="325">
        <f t="shared" si="34"/>
        <v>4401.7</v>
      </c>
      <c r="T180" s="325">
        <f t="shared" si="33"/>
        <v>2196.9</v>
      </c>
      <c r="U180" s="326">
        <f t="shared" si="32"/>
        <v>49.910261944248816</v>
      </c>
    </row>
    <row r="181" spans="1:21" ht="93" customHeight="1" x14ac:dyDescent="0.25">
      <c r="A181" s="90" t="s">
        <v>102</v>
      </c>
      <c r="B181" s="90" t="s">
        <v>92</v>
      </c>
      <c r="C181" s="81" t="s">
        <v>93</v>
      </c>
      <c r="D181" s="81" t="s">
        <v>45</v>
      </c>
      <c r="E181" s="81" t="s">
        <v>338</v>
      </c>
      <c r="F181" s="80"/>
      <c r="G181" s="323">
        <v>48994.1</v>
      </c>
      <c r="H181" s="323">
        <v>47030.2</v>
      </c>
      <c r="I181" s="324">
        <f>H181/G181*100</f>
        <v>95.991558167207884</v>
      </c>
      <c r="J181" s="80"/>
      <c r="K181" s="80"/>
      <c r="L181" s="324"/>
      <c r="M181" s="80"/>
      <c r="N181" s="80"/>
      <c r="O181" s="80"/>
      <c r="P181" s="80"/>
      <c r="Q181" s="80"/>
      <c r="R181" s="80"/>
      <c r="S181" s="325">
        <f t="shared" si="34"/>
        <v>48994.1</v>
      </c>
      <c r="T181" s="325">
        <f t="shared" si="33"/>
        <v>47030.2</v>
      </c>
      <c r="U181" s="326">
        <f t="shared" si="32"/>
        <v>95.991558167207884</v>
      </c>
    </row>
    <row r="182" spans="1:21" ht="109.5" customHeight="1" x14ac:dyDescent="0.25">
      <c r="A182" s="90" t="s">
        <v>599</v>
      </c>
      <c r="B182" s="90" t="s">
        <v>92</v>
      </c>
      <c r="C182" s="81" t="s">
        <v>93</v>
      </c>
      <c r="D182" s="81" t="s">
        <v>45</v>
      </c>
      <c r="E182" s="81" t="s">
        <v>600</v>
      </c>
      <c r="F182" s="80"/>
      <c r="G182" s="323"/>
      <c r="H182" s="323"/>
      <c r="I182" s="324"/>
      <c r="J182" s="323">
        <v>915.2</v>
      </c>
      <c r="K182" s="323">
        <v>915.2</v>
      </c>
      <c r="L182" s="324">
        <f>K182/J182*100</f>
        <v>100</v>
      </c>
      <c r="M182" s="80"/>
      <c r="N182" s="80"/>
      <c r="O182" s="80"/>
      <c r="P182" s="80"/>
      <c r="Q182" s="80"/>
      <c r="R182" s="80"/>
      <c r="S182" s="325">
        <f t="shared" si="34"/>
        <v>915.2</v>
      </c>
      <c r="T182" s="325">
        <f t="shared" si="33"/>
        <v>915.2</v>
      </c>
      <c r="U182" s="326">
        <f t="shared" si="32"/>
        <v>100</v>
      </c>
    </row>
    <row r="183" spans="1:21" ht="111" customHeight="1" x14ac:dyDescent="0.25">
      <c r="A183" s="90" t="s">
        <v>601</v>
      </c>
      <c r="B183" s="90" t="s">
        <v>92</v>
      </c>
      <c r="C183" s="81" t="s">
        <v>93</v>
      </c>
      <c r="D183" s="81" t="s">
        <v>45</v>
      </c>
      <c r="E183" s="81" t="s">
        <v>602</v>
      </c>
      <c r="F183" s="80"/>
      <c r="G183" s="323"/>
      <c r="H183" s="323"/>
      <c r="I183" s="324"/>
      <c r="J183" s="323"/>
      <c r="K183" s="323"/>
      <c r="L183" s="324"/>
      <c r="M183" s="323">
        <v>77.7</v>
      </c>
      <c r="N183" s="323">
        <v>77.7</v>
      </c>
      <c r="O183" s="324">
        <f>N183/M183*100</f>
        <v>100</v>
      </c>
      <c r="P183" s="80"/>
      <c r="Q183" s="80"/>
      <c r="R183" s="80"/>
      <c r="S183" s="325">
        <f t="shared" si="34"/>
        <v>77.7</v>
      </c>
      <c r="T183" s="325">
        <f t="shared" si="33"/>
        <v>77.7</v>
      </c>
      <c r="U183" s="326">
        <f t="shared" si="32"/>
        <v>100</v>
      </c>
    </row>
    <row r="184" spans="1:21" ht="128.25" customHeight="1" x14ac:dyDescent="0.25">
      <c r="A184" s="90" t="s">
        <v>469</v>
      </c>
      <c r="B184" s="90" t="s">
        <v>92</v>
      </c>
      <c r="C184" s="81" t="s">
        <v>93</v>
      </c>
      <c r="D184" s="81" t="s">
        <v>45</v>
      </c>
      <c r="E184" s="81" t="s">
        <v>603</v>
      </c>
      <c r="F184" s="80"/>
      <c r="G184" s="323"/>
      <c r="H184" s="323"/>
      <c r="I184" s="324"/>
      <c r="J184" s="323">
        <v>113.2</v>
      </c>
      <c r="K184" s="323">
        <v>113.2</v>
      </c>
      <c r="L184" s="324">
        <f>K184/J184*100</f>
        <v>100</v>
      </c>
      <c r="M184" s="323">
        <v>725.5</v>
      </c>
      <c r="N184" s="323">
        <v>725.5</v>
      </c>
      <c r="O184" s="324">
        <f>N184/M184*100</f>
        <v>100</v>
      </c>
      <c r="P184" s="80"/>
      <c r="Q184" s="80"/>
      <c r="R184" s="80"/>
      <c r="S184" s="325">
        <f t="shared" si="34"/>
        <v>838.7</v>
      </c>
      <c r="T184" s="325">
        <f t="shared" si="33"/>
        <v>838.7</v>
      </c>
      <c r="U184" s="326">
        <f t="shared" si="32"/>
        <v>100</v>
      </c>
    </row>
    <row r="185" spans="1:21" ht="109.5" customHeight="1" x14ac:dyDescent="0.25">
      <c r="A185" s="90" t="s">
        <v>95</v>
      </c>
      <c r="B185" s="90" t="s">
        <v>92</v>
      </c>
      <c r="C185" s="81" t="s">
        <v>93</v>
      </c>
      <c r="D185" s="81" t="s">
        <v>45</v>
      </c>
      <c r="E185" s="81" t="s">
        <v>251</v>
      </c>
      <c r="F185" s="80"/>
      <c r="G185" s="323">
        <v>8993.2999999999993</v>
      </c>
      <c r="H185" s="329">
        <v>8863.9</v>
      </c>
      <c r="I185" s="324">
        <f>H185/G185*100</f>
        <v>98.561151079136692</v>
      </c>
      <c r="J185" s="323"/>
      <c r="K185" s="323"/>
      <c r="L185" s="324"/>
      <c r="M185" s="80"/>
      <c r="N185" s="80"/>
      <c r="O185" s="324"/>
      <c r="P185" s="80"/>
      <c r="Q185" s="80"/>
      <c r="R185" s="80"/>
      <c r="S185" s="325">
        <f t="shared" si="34"/>
        <v>8993.2999999999993</v>
      </c>
      <c r="T185" s="325">
        <f t="shared" si="33"/>
        <v>8863.9</v>
      </c>
      <c r="U185" s="326">
        <f t="shared" si="32"/>
        <v>98.561151079136692</v>
      </c>
    </row>
    <row r="186" spans="1:21" ht="103.5" customHeight="1" x14ac:dyDescent="0.25">
      <c r="A186" s="90" t="s">
        <v>367</v>
      </c>
      <c r="B186" s="90" t="s">
        <v>92</v>
      </c>
      <c r="C186" s="81" t="s">
        <v>93</v>
      </c>
      <c r="D186" s="81" t="s">
        <v>45</v>
      </c>
      <c r="E186" s="81" t="s">
        <v>368</v>
      </c>
      <c r="F186" s="80"/>
      <c r="G186" s="323"/>
      <c r="H186" s="329"/>
      <c r="I186" s="324"/>
      <c r="J186" s="323">
        <v>2336</v>
      </c>
      <c r="K186" s="323">
        <v>2336</v>
      </c>
      <c r="L186" s="324">
        <f>K186/J186*100</f>
        <v>100</v>
      </c>
      <c r="M186" s="80"/>
      <c r="N186" s="80"/>
      <c r="O186" s="324"/>
      <c r="P186" s="80"/>
      <c r="Q186" s="80"/>
      <c r="R186" s="80"/>
      <c r="S186" s="325">
        <f t="shared" si="34"/>
        <v>2336</v>
      </c>
      <c r="T186" s="325">
        <f t="shared" si="33"/>
        <v>2336</v>
      </c>
      <c r="U186" s="326">
        <f t="shared" si="32"/>
        <v>100</v>
      </c>
    </row>
    <row r="187" spans="1:21" ht="112.5" customHeight="1" x14ac:dyDescent="0.25">
      <c r="A187" s="90" t="s">
        <v>253</v>
      </c>
      <c r="B187" s="90" t="s">
        <v>92</v>
      </c>
      <c r="C187" s="81" t="s">
        <v>93</v>
      </c>
      <c r="D187" s="81" t="s">
        <v>45</v>
      </c>
      <c r="E187" s="81" t="s">
        <v>604</v>
      </c>
      <c r="F187" s="80"/>
      <c r="G187" s="323"/>
      <c r="H187" s="330"/>
      <c r="I187" s="324"/>
      <c r="J187" s="80"/>
      <c r="K187" s="80"/>
      <c r="L187" s="324"/>
      <c r="M187" s="323">
        <v>20360.900000000001</v>
      </c>
      <c r="N187" s="330">
        <v>20360.900000000001</v>
      </c>
      <c r="O187" s="324">
        <f>N187/M187*100</f>
        <v>100</v>
      </c>
      <c r="P187" s="80"/>
      <c r="Q187" s="80"/>
      <c r="R187" s="80"/>
      <c r="S187" s="325">
        <f t="shared" si="34"/>
        <v>20360.900000000001</v>
      </c>
      <c r="T187" s="325">
        <f t="shared" si="33"/>
        <v>20360.900000000001</v>
      </c>
      <c r="U187" s="326">
        <f t="shared" si="32"/>
        <v>100</v>
      </c>
    </row>
    <row r="188" spans="1:21" ht="213" customHeight="1" x14ac:dyDescent="0.25">
      <c r="A188" s="90" t="s">
        <v>605</v>
      </c>
      <c r="B188" s="90" t="s">
        <v>92</v>
      </c>
      <c r="C188" s="81" t="s">
        <v>93</v>
      </c>
      <c r="D188" s="81" t="s">
        <v>45</v>
      </c>
      <c r="E188" s="81" t="s">
        <v>104</v>
      </c>
      <c r="F188" s="80"/>
      <c r="G188" s="323"/>
      <c r="H188" s="330"/>
      <c r="I188" s="324"/>
      <c r="J188" s="323">
        <v>26159.200000000001</v>
      </c>
      <c r="K188" s="323">
        <v>26158.6</v>
      </c>
      <c r="L188" s="324">
        <f>K188/J188*100</f>
        <v>99.99770635187619</v>
      </c>
      <c r="M188" s="80"/>
      <c r="N188" s="80"/>
      <c r="O188" s="80"/>
      <c r="P188" s="80"/>
      <c r="Q188" s="80"/>
      <c r="R188" s="80"/>
      <c r="S188" s="325">
        <f t="shared" si="34"/>
        <v>26159.200000000001</v>
      </c>
      <c r="T188" s="325">
        <f>H188+K188+N188</f>
        <v>26158.6</v>
      </c>
      <c r="U188" s="326">
        <f t="shared" si="32"/>
        <v>99.99770635187619</v>
      </c>
    </row>
    <row r="189" spans="1:21" ht="171.75" customHeight="1" x14ac:dyDescent="0.25">
      <c r="A189" s="90" t="s">
        <v>606</v>
      </c>
      <c r="B189" s="90" t="s">
        <v>92</v>
      </c>
      <c r="C189" s="81" t="s">
        <v>93</v>
      </c>
      <c r="D189" s="81" t="s">
        <v>45</v>
      </c>
      <c r="E189" s="81" t="s">
        <v>103</v>
      </c>
      <c r="F189" s="80"/>
      <c r="G189" s="323"/>
      <c r="H189" s="330"/>
      <c r="I189" s="324"/>
      <c r="J189" s="323">
        <v>137295.20000000001</v>
      </c>
      <c r="K189" s="323">
        <v>137280.4</v>
      </c>
      <c r="L189" s="323">
        <f>K189/J189*100</f>
        <v>99.989220307774758</v>
      </c>
      <c r="M189" s="80"/>
      <c r="N189" s="80"/>
      <c r="O189" s="80"/>
      <c r="P189" s="80"/>
      <c r="Q189" s="80"/>
      <c r="R189" s="80"/>
      <c r="S189" s="325">
        <f t="shared" si="34"/>
        <v>137295.20000000001</v>
      </c>
      <c r="T189" s="325">
        <f t="shared" si="33"/>
        <v>137280.4</v>
      </c>
      <c r="U189" s="326">
        <f t="shared" si="32"/>
        <v>99.989220307774758</v>
      </c>
    </row>
    <row r="190" spans="1:21" ht="93.75" customHeight="1" x14ac:dyDescent="0.25">
      <c r="A190" s="90" t="s">
        <v>252</v>
      </c>
      <c r="B190" s="90" t="s">
        <v>92</v>
      </c>
      <c r="C190" s="81" t="s">
        <v>93</v>
      </c>
      <c r="D190" s="81" t="s">
        <v>45</v>
      </c>
      <c r="E190" s="81" t="s">
        <v>339</v>
      </c>
      <c r="F190" s="80"/>
      <c r="G190" s="323">
        <v>1064</v>
      </c>
      <c r="H190" s="330">
        <v>1037.5</v>
      </c>
      <c r="I190" s="324">
        <f t="shared" ref="I190:I217" si="35">H190/G190*100</f>
        <v>97.509398496240607</v>
      </c>
      <c r="J190" s="80"/>
      <c r="K190" s="80"/>
      <c r="L190" s="324"/>
      <c r="M190" s="80"/>
      <c r="N190" s="80"/>
      <c r="O190" s="80"/>
      <c r="P190" s="80"/>
      <c r="Q190" s="80"/>
      <c r="R190" s="80"/>
      <c r="S190" s="325">
        <f t="shared" si="34"/>
        <v>1064</v>
      </c>
      <c r="T190" s="325">
        <f t="shared" si="33"/>
        <v>1037.5</v>
      </c>
      <c r="U190" s="326">
        <f t="shared" si="32"/>
        <v>97.509398496240607</v>
      </c>
    </row>
    <row r="191" spans="1:21" ht="97.5" customHeight="1" x14ac:dyDescent="0.25">
      <c r="A191" s="90" t="s">
        <v>369</v>
      </c>
      <c r="B191" s="90" t="s">
        <v>92</v>
      </c>
      <c r="C191" s="81" t="s">
        <v>93</v>
      </c>
      <c r="D191" s="81" t="s">
        <v>45</v>
      </c>
      <c r="E191" s="81" t="s">
        <v>340</v>
      </c>
      <c r="F191" s="80"/>
      <c r="G191" s="323">
        <v>250</v>
      </c>
      <c r="H191" s="330">
        <v>238.5</v>
      </c>
      <c r="I191" s="324">
        <f t="shared" si="35"/>
        <v>95.399999999999991</v>
      </c>
      <c r="J191" s="80"/>
      <c r="K191" s="80"/>
      <c r="L191" s="324"/>
      <c r="M191" s="80"/>
      <c r="N191" s="80"/>
      <c r="O191" s="80"/>
      <c r="P191" s="80"/>
      <c r="Q191" s="80"/>
      <c r="R191" s="80"/>
      <c r="S191" s="325">
        <f t="shared" si="34"/>
        <v>250</v>
      </c>
      <c r="T191" s="325">
        <f t="shared" si="33"/>
        <v>238.5</v>
      </c>
      <c r="U191" s="326">
        <f t="shared" si="32"/>
        <v>95.399999999999991</v>
      </c>
    </row>
    <row r="192" spans="1:21" ht="94.5" customHeight="1" x14ac:dyDescent="0.25">
      <c r="A192" s="90" t="s">
        <v>107</v>
      </c>
      <c r="B192" s="90" t="s">
        <v>92</v>
      </c>
      <c r="C192" s="81" t="s">
        <v>93</v>
      </c>
      <c r="D192" s="81" t="s">
        <v>45</v>
      </c>
      <c r="E192" s="81" t="s">
        <v>341</v>
      </c>
      <c r="F192" s="80"/>
      <c r="G192" s="323">
        <v>56.3</v>
      </c>
      <c r="H192" s="330">
        <v>44.7</v>
      </c>
      <c r="I192" s="324">
        <f t="shared" si="35"/>
        <v>79.396092362344589</v>
      </c>
      <c r="J192" s="80"/>
      <c r="K192" s="80"/>
      <c r="L192" s="324"/>
      <c r="M192" s="80"/>
      <c r="N192" s="80"/>
      <c r="O192" s="80"/>
      <c r="P192" s="80"/>
      <c r="Q192" s="80"/>
      <c r="R192" s="80"/>
      <c r="S192" s="325">
        <f t="shared" si="34"/>
        <v>56.3</v>
      </c>
      <c r="T192" s="325">
        <f t="shared" si="33"/>
        <v>44.7</v>
      </c>
      <c r="U192" s="326">
        <f t="shared" si="32"/>
        <v>79.396092362344589</v>
      </c>
    </row>
    <row r="193" spans="1:21" ht="99" customHeight="1" x14ac:dyDescent="0.25">
      <c r="A193" s="90" t="s">
        <v>371</v>
      </c>
      <c r="B193" s="90" t="s">
        <v>92</v>
      </c>
      <c r="C193" s="81" t="s">
        <v>93</v>
      </c>
      <c r="D193" s="81" t="s">
        <v>45</v>
      </c>
      <c r="E193" s="81" t="s">
        <v>236</v>
      </c>
      <c r="F193" s="80"/>
      <c r="G193" s="323">
        <v>13.2</v>
      </c>
      <c r="H193" s="323">
        <v>13.2</v>
      </c>
      <c r="I193" s="324">
        <f t="shared" si="35"/>
        <v>100</v>
      </c>
      <c r="J193" s="323">
        <v>1305</v>
      </c>
      <c r="K193" s="323">
        <v>1305</v>
      </c>
      <c r="L193" s="324">
        <f>K193/J193*100</f>
        <v>100</v>
      </c>
      <c r="M193" s="80"/>
      <c r="N193" s="80"/>
      <c r="O193" s="80"/>
      <c r="P193" s="80"/>
      <c r="Q193" s="80"/>
      <c r="R193" s="80"/>
      <c r="S193" s="325">
        <f t="shared" si="34"/>
        <v>1318.2</v>
      </c>
      <c r="T193" s="325">
        <f t="shared" si="33"/>
        <v>1318.2</v>
      </c>
      <c r="U193" s="326">
        <f t="shared" si="32"/>
        <v>100</v>
      </c>
    </row>
    <row r="194" spans="1:21" ht="129.75" customHeight="1" x14ac:dyDescent="0.25">
      <c r="A194" s="90" t="s">
        <v>607</v>
      </c>
      <c r="B194" s="90" t="s">
        <v>92</v>
      </c>
      <c r="C194" s="81" t="s">
        <v>93</v>
      </c>
      <c r="D194" s="81" t="s">
        <v>45</v>
      </c>
      <c r="E194" s="81" t="s">
        <v>608</v>
      </c>
      <c r="F194" s="80"/>
      <c r="G194" s="323">
        <v>127</v>
      </c>
      <c r="H194" s="330">
        <v>125</v>
      </c>
      <c r="I194" s="323">
        <f t="shared" si="35"/>
        <v>98.425196850393704</v>
      </c>
      <c r="J194" s="323">
        <v>12193.7</v>
      </c>
      <c r="K194" s="323">
        <v>12142.7</v>
      </c>
      <c r="L194" s="323">
        <f>K194/J194*100</f>
        <v>99.581751232193668</v>
      </c>
      <c r="M194" s="80"/>
      <c r="N194" s="80"/>
      <c r="O194" s="80"/>
      <c r="P194" s="80"/>
      <c r="Q194" s="80"/>
      <c r="R194" s="80"/>
      <c r="S194" s="325">
        <f>G194+J194+M194</f>
        <v>12320.7</v>
      </c>
      <c r="T194" s="325">
        <f>H194+K194+N194</f>
        <v>12267.7</v>
      </c>
      <c r="U194" s="326">
        <f t="shared" si="32"/>
        <v>99.569829636303126</v>
      </c>
    </row>
    <row r="195" spans="1:21" ht="114" customHeight="1" x14ac:dyDescent="0.25">
      <c r="A195" s="90" t="s">
        <v>609</v>
      </c>
      <c r="B195" s="90" t="s">
        <v>92</v>
      </c>
      <c r="C195" s="81" t="s">
        <v>93</v>
      </c>
      <c r="D195" s="81" t="s">
        <v>45</v>
      </c>
      <c r="E195" s="81" t="s">
        <v>468</v>
      </c>
      <c r="F195" s="80"/>
      <c r="G195" s="323">
        <v>90.2</v>
      </c>
      <c r="H195" s="330">
        <v>90.2</v>
      </c>
      <c r="I195" s="323">
        <f t="shared" si="35"/>
        <v>100</v>
      </c>
      <c r="J195" s="323">
        <v>729.8</v>
      </c>
      <c r="K195" s="323">
        <v>729.8</v>
      </c>
      <c r="L195" s="323">
        <f>K195/J195*100</f>
        <v>100</v>
      </c>
      <c r="M195" s="80"/>
      <c r="N195" s="80"/>
      <c r="O195" s="80"/>
      <c r="P195" s="80"/>
      <c r="Q195" s="80"/>
      <c r="R195" s="80"/>
      <c r="S195" s="325">
        <f>G195+J195+M195</f>
        <v>820</v>
      </c>
      <c r="T195" s="325">
        <f>H195+K195+N195</f>
        <v>820</v>
      </c>
      <c r="U195" s="326">
        <f t="shared" si="32"/>
        <v>100</v>
      </c>
    </row>
    <row r="196" spans="1:21" ht="159" customHeight="1" x14ac:dyDescent="0.25">
      <c r="A196" s="90" t="s">
        <v>610</v>
      </c>
      <c r="B196" s="90" t="s">
        <v>92</v>
      </c>
      <c r="C196" s="81" t="s">
        <v>93</v>
      </c>
      <c r="D196" s="81" t="s">
        <v>45</v>
      </c>
      <c r="E196" s="81" t="s">
        <v>611</v>
      </c>
      <c r="F196" s="80"/>
      <c r="G196" s="323">
        <v>17.899999999999999</v>
      </c>
      <c r="H196" s="330">
        <v>17.899999999999999</v>
      </c>
      <c r="I196" s="324">
        <f t="shared" si="35"/>
        <v>100</v>
      </c>
      <c r="J196" s="323">
        <v>88.4</v>
      </c>
      <c r="K196" s="330">
        <v>88.4</v>
      </c>
      <c r="L196" s="324">
        <f>K196/J196*100</f>
        <v>100</v>
      </c>
      <c r="M196" s="323">
        <v>1678.9</v>
      </c>
      <c r="N196" s="330">
        <v>1678.9</v>
      </c>
      <c r="O196" s="324">
        <f>N196/M196*100</f>
        <v>100</v>
      </c>
      <c r="P196" s="80"/>
      <c r="Q196" s="80"/>
      <c r="R196" s="80"/>
      <c r="S196" s="325">
        <f t="shared" si="34"/>
        <v>1785.2</v>
      </c>
      <c r="T196" s="325">
        <f t="shared" si="33"/>
        <v>1785.2</v>
      </c>
      <c r="U196" s="326">
        <f t="shared" si="32"/>
        <v>100</v>
      </c>
    </row>
    <row r="197" spans="1:21" ht="162" customHeight="1" x14ac:dyDescent="0.25">
      <c r="A197" s="90" t="s">
        <v>612</v>
      </c>
      <c r="B197" s="90" t="s">
        <v>92</v>
      </c>
      <c r="C197" s="81" t="s">
        <v>93</v>
      </c>
      <c r="D197" s="81" t="s">
        <v>45</v>
      </c>
      <c r="E197" s="81" t="s">
        <v>613</v>
      </c>
      <c r="F197" s="80"/>
      <c r="G197" s="323">
        <v>9.1</v>
      </c>
      <c r="H197" s="330">
        <v>9.1</v>
      </c>
      <c r="I197" s="324">
        <f t="shared" si="35"/>
        <v>100</v>
      </c>
      <c r="J197" s="323">
        <v>900</v>
      </c>
      <c r="K197" s="330">
        <v>900</v>
      </c>
      <c r="L197" s="324">
        <f>K197/J197*100</f>
        <v>100</v>
      </c>
      <c r="M197" s="323"/>
      <c r="N197" s="330"/>
      <c r="O197" s="324"/>
      <c r="P197" s="80"/>
      <c r="Q197" s="80"/>
      <c r="R197" s="80"/>
      <c r="S197" s="325">
        <f t="shared" si="34"/>
        <v>909.1</v>
      </c>
      <c r="T197" s="325">
        <f t="shared" si="33"/>
        <v>909.1</v>
      </c>
      <c r="U197" s="326">
        <f t="shared" si="32"/>
        <v>100</v>
      </c>
    </row>
    <row r="198" spans="1:21" ht="96" customHeight="1" x14ac:dyDescent="0.25">
      <c r="A198" s="90" t="s">
        <v>614</v>
      </c>
      <c r="B198" s="90" t="s">
        <v>92</v>
      </c>
      <c r="C198" s="81" t="s">
        <v>93</v>
      </c>
      <c r="D198" s="81" t="s">
        <v>248</v>
      </c>
      <c r="E198" s="81" t="s">
        <v>338</v>
      </c>
      <c r="F198" s="80"/>
      <c r="G198" s="323">
        <v>11155.7</v>
      </c>
      <c r="H198" s="330">
        <v>10805.6</v>
      </c>
      <c r="I198" s="324">
        <f t="shared" si="35"/>
        <v>96.861694021890159</v>
      </c>
      <c r="J198" s="80"/>
      <c r="K198" s="80"/>
      <c r="L198" s="324"/>
      <c r="M198" s="80"/>
      <c r="N198" s="80"/>
      <c r="O198" s="80"/>
      <c r="P198" s="80"/>
      <c r="Q198" s="80"/>
      <c r="R198" s="80"/>
      <c r="S198" s="325">
        <f t="shared" si="34"/>
        <v>11155.7</v>
      </c>
      <c r="T198" s="325">
        <f t="shared" si="33"/>
        <v>10805.6</v>
      </c>
      <c r="U198" s="326">
        <f t="shared" si="32"/>
        <v>96.861694021890159</v>
      </c>
    </row>
    <row r="199" spans="1:21" ht="98.25" customHeight="1" x14ac:dyDescent="0.25">
      <c r="A199" s="90" t="s">
        <v>372</v>
      </c>
      <c r="B199" s="90" t="s">
        <v>92</v>
      </c>
      <c r="C199" s="81" t="s">
        <v>93</v>
      </c>
      <c r="D199" s="81" t="s">
        <v>248</v>
      </c>
      <c r="E199" s="81" t="s">
        <v>366</v>
      </c>
      <c r="F199" s="80"/>
      <c r="G199" s="323"/>
      <c r="H199" s="330"/>
      <c r="I199" s="324"/>
      <c r="J199" s="323"/>
      <c r="K199" s="330"/>
      <c r="L199" s="324"/>
      <c r="M199" s="323"/>
      <c r="N199" s="330"/>
      <c r="O199" s="324"/>
      <c r="P199" s="80"/>
      <c r="Q199" s="80"/>
      <c r="R199" s="80"/>
      <c r="S199" s="325">
        <f t="shared" si="34"/>
        <v>0</v>
      </c>
      <c r="T199" s="325">
        <f t="shared" si="33"/>
        <v>0</v>
      </c>
      <c r="U199" s="326"/>
    </row>
    <row r="200" spans="1:21" ht="128.25" customHeight="1" x14ac:dyDescent="0.25">
      <c r="A200" s="90" t="s">
        <v>615</v>
      </c>
      <c r="B200" s="90" t="s">
        <v>92</v>
      </c>
      <c r="C200" s="81" t="s">
        <v>93</v>
      </c>
      <c r="D200" s="81" t="s">
        <v>248</v>
      </c>
      <c r="E200" s="81" t="s">
        <v>251</v>
      </c>
      <c r="F200" s="80"/>
      <c r="G200" s="323">
        <v>371.4</v>
      </c>
      <c r="H200" s="330">
        <v>371.4</v>
      </c>
      <c r="I200" s="324">
        <f t="shared" si="35"/>
        <v>100</v>
      </c>
      <c r="J200" s="80"/>
      <c r="K200" s="80"/>
      <c r="L200" s="324"/>
      <c r="M200" s="80"/>
      <c r="N200" s="80"/>
      <c r="O200" s="80"/>
      <c r="P200" s="80"/>
      <c r="Q200" s="80"/>
      <c r="R200" s="80"/>
      <c r="S200" s="325">
        <f t="shared" si="34"/>
        <v>371.4</v>
      </c>
      <c r="T200" s="325">
        <f t="shared" si="33"/>
        <v>371.4</v>
      </c>
      <c r="U200" s="326">
        <f t="shared" si="32"/>
        <v>100</v>
      </c>
    </row>
    <row r="201" spans="1:21" ht="108.75" customHeight="1" x14ac:dyDescent="0.25">
      <c r="A201" s="92" t="s">
        <v>616</v>
      </c>
      <c r="B201" s="90" t="s">
        <v>92</v>
      </c>
      <c r="C201" s="81" t="s">
        <v>93</v>
      </c>
      <c r="D201" s="81" t="s">
        <v>248</v>
      </c>
      <c r="E201" s="81" t="s">
        <v>368</v>
      </c>
      <c r="F201" s="80"/>
      <c r="G201" s="323"/>
      <c r="H201" s="330"/>
      <c r="I201" s="324"/>
      <c r="J201" s="323">
        <v>100</v>
      </c>
      <c r="K201" s="330">
        <v>100</v>
      </c>
      <c r="L201" s="324">
        <f>K201/J201*100</f>
        <v>100</v>
      </c>
      <c r="M201" s="80"/>
      <c r="N201" s="80"/>
      <c r="O201" s="80"/>
      <c r="P201" s="80"/>
      <c r="Q201" s="80"/>
      <c r="R201" s="80"/>
      <c r="S201" s="325">
        <f t="shared" si="34"/>
        <v>100</v>
      </c>
      <c r="T201" s="325">
        <f t="shared" si="33"/>
        <v>100</v>
      </c>
      <c r="U201" s="326">
        <f t="shared" si="32"/>
        <v>100</v>
      </c>
    </row>
    <row r="202" spans="1:21" ht="111" customHeight="1" x14ac:dyDescent="0.25">
      <c r="A202" s="92" t="s">
        <v>617</v>
      </c>
      <c r="B202" s="90" t="s">
        <v>92</v>
      </c>
      <c r="C202" s="81" t="s">
        <v>93</v>
      </c>
      <c r="D202" s="81" t="s">
        <v>248</v>
      </c>
      <c r="E202" s="81" t="s">
        <v>585</v>
      </c>
      <c r="F202" s="80"/>
      <c r="G202" s="323">
        <v>160</v>
      </c>
      <c r="H202" s="330">
        <v>160</v>
      </c>
      <c r="I202" s="324">
        <f t="shared" si="35"/>
        <v>100</v>
      </c>
      <c r="J202" s="323"/>
      <c r="K202" s="330"/>
      <c r="L202" s="324"/>
      <c r="M202" s="80"/>
      <c r="N202" s="80"/>
      <c r="O202" s="80"/>
      <c r="P202" s="80"/>
      <c r="Q202" s="80"/>
      <c r="R202" s="80"/>
      <c r="S202" s="325">
        <f t="shared" si="34"/>
        <v>160</v>
      </c>
      <c r="T202" s="325">
        <f t="shared" si="33"/>
        <v>160</v>
      </c>
      <c r="U202" s="326">
        <f t="shared" si="32"/>
        <v>100</v>
      </c>
    </row>
    <row r="203" spans="1:21" ht="213" customHeight="1" x14ac:dyDescent="0.25">
      <c r="A203" s="90" t="s">
        <v>255</v>
      </c>
      <c r="B203" s="90" t="s">
        <v>92</v>
      </c>
      <c r="C203" s="81" t="s">
        <v>93</v>
      </c>
      <c r="D203" s="81" t="s">
        <v>248</v>
      </c>
      <c r="E203" s="81" t="s">
        <v>103</v>
      </c>
      <c r="F203" s="80"/>
      <c r="G203" s="323"/>
      <c r="H203" s="330"/>
      <c r="I203" s="324"/>
      <c r="J203" s="323">
        <v>7314.8</v>
      </c>
      <c r="K203" s="330">
        <v>7312.8</v>
      </c>
      <c r="L203" s="323">
        <f>K203/J203*100</f>
        <v>99.972658172472251</v>
      </c>
      <c r="M203" s="80"/>
      <c r="N203" s="80"/>
      <c r="O203" s="80"/>
      <c r="P203" s="80"/>
      <c r="Q203" s="80"/>
      <c r="R203" s="80"/>
      <c r="S203" s="325">
        <f t="shared" si="34"/>
        <v>7314.8</v>
      </c>
      <c r="T203" s="325">
        <f t="shared" si="33"/>
        <v>7312.8</v>
      </c>
      <c r="U203" s="326">
        <f t="shared" si="32"/>
        <v>99.972658172472251</v>
      </c>
    </row>
    <row r="204" spans="1:21" ht="95.25" customHeight="1" x14ac:dyDescent="0.25">
      <c r="A204" s="90" t="s">
        <v>256</v>
      </c>
      <c r="B204" s="90" t="s">
        <v>92</v>
      </c>
      <c r="C204" s="81" t="s">
        <v>93</v>
      </c>
      <c r="D204" s="81" t="s">
        <v>248</v>
      </c>
      <c r="E204" s="81" t="s">
        <v>347</v>
      </c>
      <c r="F204" s="80"/>
      <c r="G204" s="323">
        <v>1726</v>
      </c>
      <c r="H204" s="323">
        <v>1539.3</v>
      </c>
      <c r="I204" s="324">
        <f>H204/G204*100</f>
        <v>89.183082271147157</v>
      </c>
      <c r="J204" s="80"/>
      <c r="K204" s="80"/>
      <c r="L204" s="80"/>
      <c r="M204" s="80"/>
      <c r="N204" s="80"/>
      <c r="O204" s="80"/>
      <c r="P204" s="80"/>
      <c r="Q204" s="80"/>
      <c r="R204" s="80"/>
      <c r="S204" s="325">
        <f t="shared" si="34"/>
        <v>1726</v>
      </c>
      <c r="T204" s="325">
        <f t="shared" si="33"/>
        <v>1539.3</v>
      </c>
      <c r="U204" s="326">
        <f t="shared" si="32"/>
        <v>89.183082271147157</v>
      </c>
    </row>
    <row r="205" spans="1:21" ht="129.75" customHeight="1" x14ac:dyDescent="0.25">
      <c r="A205" s="92" t="s">
        <v>618</v>
      </c>
      <c r="B205" s="90" t="s">
        <v>92</v>
      </c>
      <c r="C205" s="81" t="s">
        <v>93</v>
      </c>
      <c r="D205" s="81" t="s">
        <v>248</v>
      </c>
      <c r="E205" s="81" t="s">
        <v>349</v>
      </c>
      <c r="F205" s="80"/>
      <c r="G205" s="323">
        <v>3715</v>
      </c>
      <c r="H205" s="330">
        <v>3715</v>
      </c>
      <c r="I205" s="324">
        <f>H205/G205*100</f>
        <v>100</v>
      </c>
      <c r="J205" s="330"/>
      <c r="K205" s="330"/>
      <c r="L205" s="330"/>
      <c r="M205" s="80"/>
      <c r="N205" s="80"/>
      <c r="O205" s="80"/>
      <c r="P205" s="80"/>
      <c r="Q205" s="80"/>
      <c r="R205" s="80"/>
      <c r="S205" s="325">
        <f t="shared" si="34"/>
        <v>3715</v>
      </c>
      <c r="T205" s="325">
        <f t="shared" si="33"/>
        <v>3715</v>
      </c>
      <c r="U205" s="326">
        <f t="shared" si="32"/>
        <v>100</v>
      </c>
    </row>
    <row r="206" spans="1:21" ht="219.75" customHeight="1" x14ac:dyDescent="0.25">
      <c r="A206" s="90" t="s">
        <v>373</v>
      </c>
      <c r="B206" s="90" t="s">
        <v>92</v>
      </c>
      <c r="C206" s="81" t="s">
        <v>93</v>
      </c>
      <c r="D206" s="81" t="s">
        <v>248</v>
      </c>
      <c r="E206" s="81" t="s">
        <v>374</v>
      </c>
      <c r="F206" s="80"/>
      <c r="G206" s="323"/>
      <c r="H206" s="323"/>
      <c r="I206" s="324"/>
      <c r="J206" s="80"/>
      <c r="K206" s="80"/>
      <c r="L206" s="80"/>
      <c r="M206" s="80"/>
      <c r="N206" s="80"/>
      <c r="O206" s="80"/>
      <c r="P206" s="80"/>
      <c r="Q206" s="80"/>
      <c r="R206" s="80"/>
      <c r="S206" s="325">
        <f t="shared" si="34"/>
        <v>0</v>
      </c>
      <c r="T206" s="325">
        <f t="shared" si="33"/>
        <v>0</v>
      </c>
      <c r="U206" s="326"/>
    </row>
    <row r="207" spans="1:21" ht="110.25" customHeight="1" x14ac:dyDescent="0.25">
      <c r="A207" s="92" t="s">
        <v>375</v>
      </c>
      <c r="B207" s="90" t="s">
        <v>92</v>
      </c>
      <c r="C207" s="81" t="s">
        <v>93</v>
      </c>
      <c r="D207" s="81" t="s">
        <v>248</v>
      </c>
      <c r="E207" s="81" t="s">
        <v>348</v>
      </c>
      <c r="F207" s="80"/>
      <c r="G207" s="331"/>
      <c r="H207" s="332"/>
      <c r="I207" s="324"/>
      <c r="J207" s="333"/>
      <c r="K207" s="334"/>
      <c r="L207" s="324"/>
      <c r="M207" s="80"/>
      <c r="N207" s="80"/>
      <c r="O207" s="80"/>
      <c r="P207" s="80"/>
      <c r="Q207" s="80"/>
      <c r="R207" s="80"/>
      <c r="S207" s="325">
        <f t="shared" si="34"/>
        <v>0</v>
      </c>
      <c r="T207" s="325">
        <f t="shared" si="33"/>
        <v>0</v>
      </c>
      <c r="U207" s="326"/>
    </row>
    <row r="208" spans="1:21" ht="92.25" customHeight="1" x14ac:dyDescent="0.25">
      <c r="A208" s="90" t="s">
        <v>237</v>
      </c>
      <c r="B208" s="90" t="s">
        <v>92</v>
      </c>
      <c r="C208" s="81" t="s">
        <v>93</v>
      </c>
      <c r="D208" s="81" t="s">
        <v>88</v>
      </c>
      <c r="E208" s="81" t="s">
        <v>238</v>
      </c>
      <c r="F208" s="80"/>
      <c r="G208" s="323"/>
      <c r="H208" s="330"/>
      <c r="I208" s="324"/>
      <c r="J208" s="323">
        <v>2560.6999999999998</v>
      </c>
      <c r="K208" s="330">
        <v>2529.1999999999998</v>
      </c>
      <c r="L208" s="323">
        <f>K208/J208*100</f>
        <v>98.769867614324198</v>
      </c>
      <c r="M208" s="80"/>
      <c r="N208" s="80"/>
      <c r="O208" s="80"/>
      <c r="P208" s="80"/>
      <c r="Q208" s="80"/>
      <c r="R208" s="80"/>
      <c r="S208" s="325">
        <f t="shared" si="34"/>
        <v>2560.6999999999998</v>
      </c>
      <c r="T208" s="325">
        <f t="shared" si="33"/>
        <v>2529.1999999999998</v>
      </c>
      <c r="U208" s="326">
        <f t="shared" si="32"/>
        <v>98.769867614324198</v>
      </c>
    </row>
    <row r="209" spans="1:21" ht="99.75" customHeight="1" x14ac:dyDescent="0.25">
      <c r="A209" s="90" t="s">
        <v>345</v>
      </c>
      <c r="B209" s="90" t="s">
        <v>92</v>
      </c>
      <c r="C209" s="81" t="s">
        <v>93</v>
      </c>
      <c r="D209" s="81" t="s">
        <v>108</v>
      </c>
      <c r="E209" s="81" t="s">
        <v>346</v>
      </c>
      <c r="F209" s="80"/>
      <c r="G209" s="323">
        <v>60</v>
      </c>
      <c r="H209" s="330">
        <v>60</v>
      </c>
      <c r="I209" s="324">
        <f>H209/G209*100</f>
        <v>100</v>
      </c>
      <c r="J209" s="80"/>
      <c r="K209" s="80"/>
      <c r="L209" s="80"/>
      <c r="M209" s="80"/>
      <c r="N209" s="80"/>
      <c r="O209" s="80"/>
      <c r="P209" s="80"/>
      <c r="Q209" s="80"/>
      <c r="R209" s="80"/>
      <c r="S209" s="325">
        <f t="shared" si="34"/>
        <v>60</v>
      </c>
      <c r="T209" s="325">
        <f t="shared" si="33"/>
        <v>60</v>
      </c>
      <c r="U209" s="326">
        <f t="shared" si="32"/>
        <v>100</v>
      </c>
    </row>
    <row r="210" spans="1:21" ht="97.5" customHeight="1" x14ac:dyDescent="0.25">
      <c r="A210" s="90" t="s">
        <v>254</v>
      </c>
      <c r="B210" s="90" t="s">
        <v>92</v>
      </c>
      <c r="C210" s="81" t="s">
        <v>93</v>
      </c>
      <c r="D210" s="81" t="s">
        <v>88</v>
      </c>
      <c r="E210" s="81" t="s">
        <v>249</v>
      </c>
      <c r="F210" s="80"/>
      <c r="G210" s="323">
        <v>312</v>
      </c>
      <c r="H210" s="330">
        <v>312</v>
      </c>
      <c r="I210" s="324">
        <f>H210/G210*100</f>
        <v>100</v>
      </c>
      <c r="J210" s="80"/>
      <c r="K210" s="80"/>
      <c r="L210" s="80"/>
      <c r="M210" s="80"/>
      <c r="N210" s="80"/>
      <c r="O210" s="80"/>
      <c r="P210" s="80"/>
      <c r="Q210" s="80"/>
      <c r="R210" s="80"/>
      <c r="S210" s="325">
        <f t="shared" si="34"/>
        <v>312</v>
      </c>
      <c r="T210" s="325">
        <f t="shared" si="33"/>
        <v>312</v>
      </c>
      <c r="U210" s="326">
        <f t="shared" si="32"/>
        <v>100</v>
      </c>
    </row>
    <row r="211" spans="1:21" ht="133.5" customHeight="1" x14ac:dyDescent="0.25">
      <c r="A211" s="90" t="s">
        <v>376</v>
      </c>
      <c r="B211" s="90" t="s">
        <v>92</v>
      </c>
      <c r="C211" s="81" t="s">
        <v>93</v>
      </c>
      <c r="D211" s="81" t="s">
        <v>88</v>
      </c>
      <c r="E211" s="81" t="s">
        <v>619</v>
      </c>
      <c r="F211" s="80"/>
      <c r="G211" s="323"/>
      <c r="H211" s="330"/>
      <c r="I211" s="324"/>
      <c r="J211" s="323">
        <v>784.3</v>
      </c>
      <c r="K211" s="330">
        <v>370.4</v>
      </c>
      <c r="L211" s="324">
        <f>K211/J211*100</f>
        <v>47.226826469463219</v>
      </c>
      <c r="M211" s="80"/>
      <c r="N211" s="80"/>
      <c r="O211" s="80"/>
      <c r="P211" s="80"/>
      <c r="Q211" s="80"/>
      <c r="R211" s="80"/>
      <c r="S211" s="325">
        <f t="shared" si="34"/>
        <v>784.3</v>
      </c>
      <c r="T211" s="325">
        <f t="shared" si="33"/>
        <v>370.4</v>
      </c>
      <c r="U211" s="326">
        <f t="shared" si="32"/>
        <v>47.226826469463219</v>
      </c>
    </row>
    <row r="212" spans="1:21" ht="93.75" customHeight="1" x14ac:dyDescent="0.25">
      <c r="A212" s="90" t="s">
        <v>377</v>
      </c>
      <c r="B212" s="90" t="s">
        <v>92</v>
      </c>
      <c r="C212" s="81" t="s">
        <v>93</v>
      </c>
      <c r="D212" s="81" t="s">
        <v>88</v>
      </c>
      <c r="E212" s="81" t="s">
        <v>378</v>
      </c>
      <c r="F212" s="80"/>
      <c r="G212" s="323"/>
      <c r="H212" s="330"/>
      <c r="I212" s="324"/>
      <c r="J212" s="80"/>
      <c r="K212" s="80"/>
      <c r="L212" s="80"/>
      <c r="M212" s="80"/>
      <c r="N212" s="80"/>
      <c r="O212" s="80"/>
      <c r="P212" s="80"/>
      <c r="Q212" s="80"/>
      <c r="R212" s="80"/>
      <c r="S212" s="325">
        <f t="shared" si="34"/>
        <v>0</v>
      </c>
      <c r="T212" s="325">
        <f t="shared" si="33"/>
        <v>0</v>
      </c>
      <c r="U212" s="326"/>
    </row>
    <row r="213" spans="1:21" ht="99.75" customHeight="1" x14ac:dyDescent="0.25">
      <c r="A213" s="90" t="s">
        <v>620</v>
      </c>
      <c r="B213" s="90" t="s">
        <v>92</v>
      </c>
      <c r="C213" s="81" t="s">
        <v>93</v>
      </c>
      <c r="D213" s="81" t="s">
        <v>88</v>
      </c>
      <c r="E213" s="81" t="s">
        <v>378</v>
      </c>
      <c r="F213" s="80"/>
      <c r="G213" s="323">
        <v>11</v>
      </c>
      <c r="H213" s="330">
        <v>11</v>
      </c>
      <c r="I213" s="324">
        <f t="shared" si="35"/>
        <v>100</v>
      </c>
      <c r="J213" s="80"/>
      <c r="K213" s="80"/>
      <c r="L213" s="80"/>
      <c r="M213" s="80"/>
      <c r="N213" s="80"/>
      <c r="O213" s="80"/>
      <c r="P213" s="80"/>
      <c r="Q213" s="80"/>
      <c r="R213" s="80"/>
      <c r="S213" s="325">
        <f t="shared" si="34"/>
        <v>11</v>
      </c>
      <c r="T213" s="325">
        <f t="shared" si="33"/>
        <v>11</v>
      </c>
      <c r="U213" s="326">
        <f t="shared" si="32"/>
        <v>100</v>
      </c>
    </row>
    <row r="214" spans="1:21" ht="96.75" customHeight="1" x14ac:dyDescent="0.25">
      <c r="A214" s="91" t="s">
        <v>342</v>
      </c>
      <c r="B214" s="90" t="s">
        <v>92</v>
      </c>
      <c r="C214" s="81" t="s">
        <v>93</v>
      </c>
      <c r="D214" s="81" t="s">
        <v>88</v>
      </c>
      <c r="E214" s="81" t="s">
        <v>343</v>
      </c>
      <c r="F214" s="80"/>
      <c r="G214" s="323">
        <v>138.6</v>
      </c>
      <c r="H214" s="330">
        <v>75.3</v>
      </c>
      <c r="I214" s="324">
        <f t="shared" si="35"/>
        <v>54.329004329004327</v>
      </c>
      <c r="J214" s="80"/>
      <c r="K214" s="80"/>
      <c r="L214" s="80"/>
      <c r="M214" s="80"/>
      <c r="N214" s="80"/>
      <c r="O214" s="80"/>
      <c r="P214" s="80"/>
      <c r="Q214" s="80"/>
      <c r="R214" s="80"/>
      <c r="S214" s="325">
        <f t="shared" si="34"/>
        <v>138.6</v>
      </c>
      <c r="T214" s="325">
        <f t="shared" si="33"/>
        <v>75.3</v>
      </c>
      <c r="U214" s="326">
        <f t="shared" si="32"/>
        <v>54.329004329004327</v>
      </c>
    </row>
    <row r="215" spans="1:21" ht="93.75" customHeight="1" x14ac:dyDescent="0.25">
      <c r="A215" s="91" t="s">
        <v>379</v>
      </c>
      <c r="B215" s="90" t="s">
        <v>92</v>
      </c>
      <c r="C215" s="81" t="s">
        <v>93</v>
      </c>
      <c r="D215" s="81" t="s">
        <v>88</v>
      </c>
      <c r="E215" s="81" t="s">
        <v>380</v>
      </c>
      <c r="F215" s="80"/>
      <c r="G215" s="323">
        <v>35</v>
      </c>
      <c r="H215" s="330">
        <v>35</v>
      </c>
      <c r="I215" s="324">
        <f t="shared" si="35"/>
        <v>100</v>
      </c>
      <c r="J215" s="80"/>
      <c r="K215" s="80"/>
      <c r="L215" s="80"/>
      <c r="M215" s="80"/>
      <c r="N215" s="80"/>
      <c r="O215" s="80"/>
      <c r="P215" s="80"/>
      <c r="Q215" s="80"/>
      <c r="R215" s="80"/>
      <c r="S215" s="325">
        <f t="shared" si="34"/>
        <v>35</v>
      </c>
      <c r="T215" s="325">
        <f t="shared" si="33"/>
        <v>35</v>
      </c>
      <c r="U215" s="326">
        <f t="shared" si="32"/>
        <v>100</v>
      </c>
    </row>
    <row r="216" spans="1:21" ht="99.75" customHeight="1" x14ac:dyDescent="0.25">
      <c r="A216" s="335" t="s">
        <v>621</v>
      </c>
      <c r="B216" s="90" t="s">
        <v>92</v>
      </c>
      <c r="C216" s="81" t="s">
        <v>93</v>
      </c>
      <c r="D216" s="81" t="s">
        <v>88</v>
      </c>
      <c r="E216" s="81" t="s">
        <v>622</v>
      </c>
      <c r="F216" s="80"/>
      <c r="G216" s="323">
        <v>50</v>
      </c>
      <c r="H216" s="330">
        <v>50</v>
      </c>
      <c r="I216" s="324">
        <f t="shared" si="35"/>
        <v>100</v>
      </c>
      <c r="J216" s="80"/>
      <c r="K216" s="80"/>
      <c r="L216" s="80"/>
      <c r="M216" s="80"/>
      <c r="N216" s="80"/>
      <c r="O216" s="80"/>
      <c r="P216" s="80"/>
      <c r="Q216" s="80"/>
      <c r="R216" s="80"/>
      <c r="S216" s="325">
        <f t="shared" si="34"/>
        <v>50</v>
      </c>
      <c r="T216" s="325">
        <f t="shared" si="33"/>
        <v>50</v>
      </c>
      <c r="U216" s="326">
        <f t="shared" si="32"/>
        <v>100</v>
      </c>
    </row>
    <row r="217" spans="1:21" ht="93" customHeight="1" x14ac:dyDescent="0.25">
      <c r="A217" s="92" t="s">
        <v>381</v>
      </c>
      <c r="B217" s="90" t="s">
        <v>92</v>
      </c>
      <c r="C217" s="81" t="s">
        <v>93</v>
      </c>
      <c r="D217" s="81" t="s">
        <v>88</v>
      </c>
      <c r="E217" s="81" t="s">
        <v>344</v>
      </c>
      <c r="F217" s="80"/>
      <c r="G217" s="323">
        <v>65</v>
      </c>
      <c r="H217" s="330">
        <v>65</v>
      </c>
      <c r="I217" s="324">
        <f t="shared" si="35"/>
        <v>100</v>
      </c>
      <c r="J217" s="323"/>
      <c r="K217" s="330"/>
      <c r="L217" s="324"/>
      <c r="M217" s="80"/>
      <c r="N217" s="80"/>
      <c r="O217" s="80"/>
      <c r="P217" s="80"/>
      <c r="Q217" s="80"/>
      <c r="R217" s="80"/>
      <c r="S217" s="325">
        <f t="shared" si="34"/>
        <v>65</v>
      </c>
      <c r="T217" s="325">
        <f t="shared" si="33"/>
        <v>65</v>
      </c>
      <c r="U217" s="326">
        <f t="shared" si="32"/>
        <v>100</v>
      </c>
    </row>
    <row r="218" spans="1:21" ht="96" customHeight="1" x14ac:dyDescent="0.25">
      <c r="A218" s="92" t="s">
        <v>382</v>
      </c>
      <c r="B218" s="90" t="s">
        <v>92</v>
      </c>
      <c r="C218" s="81" t="s">
        <v>93</v>
      </c>
      <c r="D218" s="81" t="s">
        <v>88</v>
      </c>
      <c r="E218" s="81" t="s">
        <v>383</v>
      </c>
      <c r="F218" s="80"/>
      <c r="G218" s="323">
        <v>163.69999999999999</v>
      </c>
      <c r="H218" s="330">
        <v>112.7</v>
      </c>
      <c r="I218" s="324">
        <f>H218/G218*100</f>
        <v>68.84544899205865</v>
      </c>
      <c r="J218" s="323"/>
      <c r="K218" s="330"/>
      <c r="L218" s="324"/>
      <c r="M218" s="80"/>
      <c r="N218" s="80"/>
      <c r="O218" s="80"/>
      <c r="P218" s="80"/>
      <c r="Q218" s="80"/>
      <c r="R218" s="80"/>
      <c r="S218" s="325">
        <f t="shared" si="34"/>
        <v>163.69999999999999</v>
      </c>
      <c r="T218" s="325">
        <f t="shared" si="33"/>
        <v>112.7</v>
      </c>
      <c r="U218" s="326">
        <f t="shared" si="32"/>
        <v>68.84544899205865</v>
      </c>
    </row>
    <row r="219" spans="1:21" ht="135.75" customHeight="1" x14ac:dyDescent="0.25">
      <c r="A219" s="92" t="s">
        <v>623</v>
      </c>
      <c r="B219" s="90" t="s">
        <v>92</v>
      </c>
      <c r="C219" s="81" t="s">
        <v>93</v>
      </c>
      <c r="D219" s="81" t="s">
        <v>90</v>
      </c>
      <c r="E219" s="81" t="s">
        <v>624</v>
      </c>
      <c r="F219" s="80"/>
      <c r="G219" s="323">
        <v>2.1</v>
      </c>
      <c r="H219" s="330">
        <v>1.2</v>
      </c>
      <c r="I219" s="324">
        <f>H219/G219*100</f>
        <v>57.142857142857139</v>
      </c>
      <c r="J219" s="323">
        <v>1529.3</v>
      </c>
      <c r="K219" s="330">
        <v>1214.4000000000001</v>
      </c>
      <c r="L219" s="324">
        <f>K219/J219*100</f>
        <v>79.408879879683525</v>
      </c>
      <c r="M219" s="80"/>
      <c r="N219" s="80"/>
      <c r="O219" s="80"/>
      <c r="P219" s="80"/>
      <c r="Q219" s="80"/>
      <c r="R219" s="80"/>
      <c r="S219" s="325">
        <f>G219+J219+M219</f>
        <v>1531.3999999999999</v>
      </c>
      <c r="T219" s="325">
        <f t="shared" si="33"/>
        <v>1215.6000000000001</v>
      </c>
      <c r="U219" s="326">
        <f t="shared" si="32"/>
        <v>79.378346610944249</v>
      </c>
    </row>
    <row r="220" spans="1:21" ht="165" customHeight="1" x14ac:dyDescent="0.25">
      <c r="A220" s="90" t="s">
        <v>257</v>
      </c>
      <c r="B220" s="90" t="s">
        <v>92</v>
      </c>
      <c r="C220" s="81" t="s">
        <v>93</v>
      </c>
      <c r="D220" s="81" t="s">
        <v>90</v>
      </c>
      <c r="E220" s="81" t="s">
        <v>258</v>
      </c>
      <c r="F220" s="80"/>
      <c r="G220" s="323">
        <v>4.2</v>
      </c>
      <c r="H220" s="330">
        <v>2.2999999999999998</v>
      </c>
      <c r="I220" s="324">
        <f>H220/G220*100</f>
        <v>54.761904761904759</v>
      </c>
      <c r="J220" s="323">
        <v>741.5</v>
      </c>
      <c r="K220" s="330">
        <v>653.5</v>
      </c>
      <c r="L220" s="324">
        <f>K220/J220*100</f>
        <v>88.132164531355357</v>
      </c>
      <c r="M220" s="323">
        <v>1815.5</v>
      </c>
      <c r="N220" s="330">
        <v>1603.4</v>
      </c>
      <c r="O220" s="324">
        <f>N220/M220*100</f>
        <v>88.317267970256125</v>
      </c>
      <c r="P220" s="80"/>
      <c r="Q220" s="80"/>
      <c r="R220" s="80"/>
      <c r="S220" s="325">
        <f>G220+J220+M220</f>
        <v>2561.1999999999998</v>
      </c>
      <c r="T220" s="325">
        <f>H220+K220+N220</f>
        <v>2259.1999999999998</v>
      </c>
      <c r="U220" s="326">
        <f t="shared" si="32"/>
        <v>88.208652194283928</v>
      </c>
    </row>
    <row r="221" spans="1:21" ht="33" customHeight="1" x14ac:dyDescent="0.25">
      <c r="A221" s="93" t="s">
        <v>239</v>
      </c>
      <c r="B221" s="93"/>
      <c r="C221" s="82"/>
      <c r="D221" s="82"/>
      <c r="E221" s="82"/>
      <c r="F221" s="84"/>
      <c r="G221" s="336">
        <f>SUM(G222:G224)</f>
        <v>204.3</v>
      </c>
      <c r="H221" s="337">
        <f t="shared" ref="H221:T221" si="36">SUM(H222:H224)</f>
        <v>204.3</v>
      </c>
      <c r="I221" s="336">
        <f>H221/G221*100</f>
        <v>100</v>
      </c>
      <c r="J221" s="336">
        <f t="shared" si="36"/>
        <v>0</v>
      </c>
      <c r="K221" s="336">
        <f t="shared" si="36"/>
        <v>0</v>
      </c>
      <c r="L221" s="336">
        <f t="shared" si="36"/>
        <v>0</v>
      </c>
      <c r="M221" s="336">
        <f t="shared" si="36"/>
        <v>0</v>
      </c>
      <c r="N221" s="336">
        <f t="shared" si="36"/>
        <v>0</v>
      </c>
      <c r="O221" s="336">
        <f t="shared" si="36"/>
        <v>0</v>
      </c>
      <c r="P221" s="336">
        <f t="shared" si="36"/>
        <v>0</v>
      </c>
      <c r="Q221" s="336">
        <f t="shared" si="36"/>
        <v>0</v>
      </c>
      <c r="R221" s="336">
        <f t="shared" si="36"/>
        <v>0</v>
      </c>
      <c r="S221" s="336">
        <f t="shared" si="36"/>
        <v>204.3</v>
      </c>
      <c r="T221" s="336">
        <f t="shared" si="36"/>
        <v>204.3</v>
      </c>
      <c r="U221" s="336">
        <f t="shared" si="32"/>
        <v>100</v>
      </c>
    </row>
    <row r="222" spans="1:21" ht="136.5" customHeight="1" x14ac:dyDescent="0.25">
      <c r="A222" s="131" t="s">
        <v>350</v>
      </c>
      <c r="B222" s="90" t="s">
        <v>92</v>
      </c>
      <c r="C222" s="81" t="s">
        <v>93</v>
      </c>
      <c r="D222" s="81" t="s">
        <v>88</v>
      </c>
      <c r="E222" s="81" t="s">
        <v>351</v>
      </c>
      <c r="F222" s="80"/>
      <c r="G222" s="323"/>
      <c r="H222" s="330"/>
      <c r="I222" s="324"/>
      <c r="J222" s="80"/>
      <c r="K222" s="80"/>
      <c r="L222" s="80"/>
      <c r="M222" s="80"/>
      <c r="N222" s="80"/>
      <c r="O222" s="80"/>
      <c r="P222" s="80"/>
      <c r="Q222" s="80"/>
      <c r="R222" s="80"/>
      <c r="S222" s="325">
        <f t="shared" ref="S222:T224" si="37">G222+J222+M222</f>
        <v>0</v>
      </c>
      <c r="T222" s="325">
        <f t="shared" si="37"/>
        <v>0</v>
      </c>
      <c r="U222" s="326"/>
    </row>
    <row r="223" spans="1:21" ht="156" customHeight="1" x14ac:dyDescent="0.25">
      <c r="A223" s="90" t="s">
        <v>625</v>
      </c>
      <c r="B223" s="90" t="s">
        <v>92</v>
      </c>
      <c r="C223" s="81" t="s">
        <v>93</v>
      </c>
      <c r="D223" s="81" t="s">
        <v>88</v>
      </c>
      <c r="E223" s="81" t="s">
        <v>351</v>
      </c>
      <c r="F223" s="80"/>
      <c r="G223" s="323">
        <v>23</v>
      </c>
      <c r="H223" s="330">
        <v>23</v>
      </c>
      <c r="I223" s="324">
        <f>H223/G223*100</f>
        <v>100</v>
      </c>
      <c r="J223" s="80"/>
      <c r="K223" s="80"/>
      <c r="L223" s="80"/>
      <c r="M223" s="80"/>
      <c r="N223" s="80"/>
      <c r="O223" s="80"/>
      <c r="P223" s="80"/>
      <c r="Q223" s="80"/>
      <c r="R223" s="80"/>
      <c r="S223" s="325">
        <f t="shared" si="37"/>
        <v>23</v>
      </c>
      <c r="T223" s="325">
        <f t="shared" si="37"/>
        <v>23</v>
      </c>
      <c r="U223" s="326">
        <f t="shared" si="32"/>
        <v>100</v>
      </c>
    </row>
    <row r="224" spans="1:21" ht="102" x14ac:dyDescent="0.25">
      <c r="A224" s="90" t="s">
        <v>352</v>
      </c>
      <c r="B224" s="90" t="s">
        <v>92</v>
      </c>
      <c r="C224" s="81" t="s">
        <v>93</v>
      </c>
      <c r="D224" s="81" t="s">
        <v>88</v>
      </c>
      <c r="E224" s="81" t="s">
        <v>353</v>
      </c>
      <c r="F224" s="80"/>
      <c r="G224" s="323">
        <v>181.3</v>
      </c>
      <c r="H224" s="330">
        <v>181.3</v>
      </c>
      <c r="I224" s="324">
        <f>H224/G224*100</f>
        <v>100</v>
      </c>
      <c r="J224" s="80"/>
      <c r="K224" s="80"/>
      <c r="L224" s="80"/>
      <c r="M224" s="80"/>
      <c r="N224" s="80"/>
      <c r="O224" s="80"/>
      <c r="P224" s="80"/>
      <c r="Q224" s="80"/>
      <c r="R224" s="80"/>
      <c r="S224" s="325">
        <f t="shared" si="37"/>
        <v>181.3</v>
      </c>
      <c r="T224" s="325">
        <f t="shared" si="37"/>
        <v>181.3</v>
      </c>
      <c r="U224" s="326">
        <f t="shared" si="32"/>
        <v>100</v>
      </c>
    </row>
    <row r="225" spans="1:21" ht="38.25" x14ac:dyDescent="0.25">
      <c r="A225" s="93" t="s">
        <v>240</v>
      </c>
      <c r="B225" s="93"/>
      <c r="C225" s="82"/>
      <c r="D225" s="82"/>
      <c r="E225" s="82"/>
      <c r="F225" s="84"/>
      <c r="G225" s="336">
        <f>SUM(G226:G231)</f>
        <v>100</v>
      </c>
      <c r="H225" s="336">
        <f>SUM(H226:H229)</f>
        <v>100</v>
      </c>
      <c r="I225" s="336">
        <f>H225/G225*100</f>
        <v>100</v>
      </c>
      <c r="J225" s="336">
        <f>SUM(J226:J231)</f>
        <v>2268.1999999999998</v>
      </c>
      <c r="K225" s="336">
        <f>SUM(K226:K231)</f>
        <v>2268.1999999999998</v>
      </c>
      <c r="L225" s="338">
        <f>K225/J225*100</f>
        <v>100</v>
      </c>
      <c r="M225" s="336">
        <f>SUM(M226:M229)</f>
        <v>0</v>
      </c>
      <c r="N225" s="336">
        <f>SUM(N226:N231)</f>
        <v>0</v>
      </c>
      <c r="O225" s="336">
        <f>SUM(O226:O229)</f>
        <v>0</v>
      </c>
      <c r="P225" s="336">
        <f>SUM(P226:P229)</f>
        <v>0</v>
      </c>
      <c r="Q225" s="336">
        <f>SUM(Q226:Q229)</f>
        <v>0</v>
      </c>
      <c r="R225" s="336">
        <f>SUM(R226:R229)</f>
        <v>0</v>
      </c>
      <c r="S225" s="336">
        <f>SUM(S226:S231)</f>
        <v>2368.1999999999998</v>
      </c>
      <c r="T225" s="336">
        <f>SUM(T226:T231)</f>
        <v>2368.1999999999998</v>
      </c>
      <c r="U225" s="339">
        <f t="shared" si="32"/>
        <v>100</v>
      </c>
    </row>
    <row r="226" spans="1:21" ht="129.75" customHeight="1" x14ac:dyDescent="0.25">
      <c r="A226" s="90" t="s">
        <v>109</v>
      </c>
      <c r="B226" s="90" t="s">
        <v>92</v>
      </c>
      <c r="C226" s="81" t="s">
        <v>93</v>
      </c>
      <c r="D226" s="81" t="s">
        <v>88</v>
      </c>
      <c r="E226" s="81" t="s">
        <v>110</v>
      </c>
      <c r="F226" s="80"/>
      <c r="G226" s="323"/>
      <c r="H226" s="323"/>
      <c r="I226" s="324"/>
      <c r="J226" s="323">
        <v>2185</v>
      </c>
      <c r="K226" s="323">
        <v>2185</v>
      </c>
      <c r="L226" s="323">
        <f>K226/J226*100</f>
        <v>100</v>
      </c>
      <c r="M226" s="80"/>
      <c r="N226" s="80"/>
      <c r="O226" s="80"/>
      <c r="P226" s="80"/>
      <c r="Q226" s="80"/>
      <c r="R226" s="80"/>
      <c r="S226" s="325">
        <f t="shared" ref="S226:T231" si="38">G226+J226+M226</f>
        <v>2185</v>
      </c>
      <c r="T226" s="325">
        <f t="shared" si="38"/>
        <v>2185</v>
      </c>
      <c r="U226" s="326">
        <f t="shared" si="32"/>
        <v>100</v>
      </c>
    </row>
    <row r="227" spans="1:21" ht="197.25" customHeight="1" x14ac:dyDescent="0.25">
      <c r="A227" s="132" t="s">
        <v>354</v>
      </c>
      <c r="B227" s="90" t="s">
        <v>92</v>
      </c>
      <c r="C227" s="81" t="s">
        <v>93</v>
      </c>
      <c r="D227" s="81" t="s">
        <v>247</v>
      </c>
      <c r="E227" s="81" t="s">
        <v>355</v>
      </c>
      <c r="F227" s="80"/>
      <c r="G227" s="323"/>
      <c r="H227" s="323"/>
      <c r="I227" s="324"/>
      <c r="J227" s="323">
        <v>83.2</v>
      </c>
      <c r="K227" s="323">
        <v>83.2</v>
      </c>
      <c r="L227" s="323">
        <f>K227/J227*100</f>
        <v>100</v>
      </c>
      <c r="M227" s="80"/>
      <c r="N227" s="80"/>
      <c r="O227" s="80"/>
      <c r="P227" s="80"/>
      <c r="Q227" s="80"/>
      <c r="R227" s="80"/>
      <c r="S227" s="325">
        <f t="shared" si="38"/>
        <v>83.2</v>
      </c>
      <c r="T227" s="325">
        <f t="shared" si="38"/>
        <v>83.2</v>
      </c>
      <c r="U227" s="326">
        <f t="shared" si="32"/>
        <v>100</v>
      </c>
    </row>
    <row r="228" spans="1:21" ht="93" customHeight="1" x14ac:dyDescent="0.25">
      <c r="A228" s="132" t="s">
        <v>384</v>
      </c>
      <c r="B228" s="90" t="s">
        <v>92</v>
      </c>
      <c r="C228" s="81" t="s">
        <v>93</v>
      </c>
      <c r="D228" s="81" t="s">
        <v>88</v>
      </c>
      <c r="E228" s="81" t="s">
        <v>385</v>
      </c>
      <c r="F228" s="80"/>
      <c r="G228" s="323">
        <v>100</v>
      </c>
      <c r="H228" s="323">
        <v>100</v>
      </c>
      <c r="I228" s="323">
        <f>H228/G228*100</f>
        <v>100</v>
      </c>
      <c r="J228" s="323"/>
      <c r="K228" s="323"/>
      <c r="L228" s="323"/>
      <c r="M228" s="80"/>
      <c r="N228" s="80"/>
      <c r="O228" s="80"/>
      <c r="P228" s="80"/>
      <c r="Q228" s="80"/>
      <c r="R228" s="80"/>
      <c r="S228" s="325">
        <f t="shared" si="38"/>
        <v>100</v>
      </c>
      <c r="T228" s="325">
        <f t="shared" si="38"/>
        <v>100</v>
      </c>
      <c r="U228" s="326">
        <f t="shared" si="32"/>
        <v>100</v>
      </c>
    </row>
    <row r="229" spans="1:21" ht="140.25" x14ac:dyDescent="0.25">
      <c r="A229" s="90" t="s">
        <v>386</v>
      </c>
      <c r="B229" s="90" t="s">
        <v>23</v>
      </c>
      <c r="C229" s="81" t="s">
        <v>39</v>
      </c>
      <c r="D229" s="81" t="s">
        <v>247</v>
      </c>
      <c r="E229" s="81" t="s">
        <v>387</v>
      </c>
      <c r="F229" s="80"/>
      <c r="G229" s="323"/>
      <c r="H229" s="323"/>
      <c r="I229" s="323"/>
      <c r="J229" s="323"/>
      <c r="K229" s="323"/>
      <c r="L229" s="323"/>
      <c r="M229" s="323"/>
      <c r="N229" s="323"/>
      <c r="O229" s="323"/>
      <c r="P229" s="80"/>
      <c r="Q229" s="80"/>
      <c r="R229" s="80"/>
      <c r="S229" s="325">
        <f t="shared" si="38"/>
        <v>0</v>
      </c>
      <c r="T229" s="325">
        <f t="shared" si="38"/>
        <v>0</v>
      </c>
      <c r="U229" s="326"/>
    </row>
    <row r="230" spans="1:21" ht="135" customHeight="1" x14ac:dyDescent="0.25">
      <c r="A230" s="90" t="s">
        <v>388</v>
      </c>
      <c r="B230" s="90" t="s">
        <v>23</v>
      </c>
      <c r="C230" s="81" t="s">
        <v>39</v>
      </c>
      <c r="D230" s="81" t="s">
        <v>90</v>
      </c>
      <c r="E230" s="81" t="s">
        <v>357</v>
      </c>
      <c r="F230" s="80"/>
      <c r="G230" s="323"/>
      <c r="H230" s="323"/>
      <c r="I230" s="323"/>
      <c r="J230" s="323"/>
      <c r="K230" s="323"/>
      <c r="L230" s="323"/>
      <c r="M230" s="323"/>
      <c r="N230" s="323"/>
      <c r="O230" s="323"/>
      <c r="P230" s="80"/>
      <c r="Q230" s="80"/>
      <c r="R230" s="80"/>
      <c r="S230" s="325">
        <f t="shared" si="38"/>
        <v>0</v>
      </c>
      <c r="T230" s="325">
        <f t="shared" si="38"/>
        <v>0</v>
      </c>
      <c r="U230" s="326"/>
    </row>
    <row r="231" spans="1:21" ht="140.25" x14ac:dyDescent="0.25">
      <c r="A231" s="90" t="s">
        <v>386</v>
      </c>
      <c r="B231" s="90" t="s">
        <v>23</v>
      </c>
      <c r="C231" s="81" t="s">
        <v>39</v>
      </c>
      <c r="D231" s="81" t="s">
        <v>90</v>
      </c>
      <c r="E231" s="81" t="s">
        <v>387</v>
      </c>
      <c r="F231" s="80"/>
      <c r="G231" s="323"/>
      <c r="H231" s="323"/>
      <c r="I231" s="324"/>
      <c r="J231" s="323"/>
      <c r="K231" s="323"/>
      <c r="L231" s="323"/>
      <c r="M231" s="320"/>
      <c r="N231" s="320"/>
      <c r="O231" s="80"/>
      <c r="P231" s="80"/>
      <c r="Q231" s="80"/>
      <c r="R231" s="80"/>
      <c r="S231" s="325">
        <f t="shared" si="38"/>
        <v>0</v>
      </c>
      <c r="T231" s="325">
        <f t="shared" si="38"/>
        <v>0</v>
      </c>
      <c r="U231" s="326"/>
    </row>
    <row r="232" spans="1:21" ht="41.25" customHeight="1" x14ac:dyDescent="0.25">
      <c r="A232" s="94" t="s">
        <v>111</v>
      </c>
      <c r="B232" s="93"/>
      <c r="C232" s="82"/>
      <c r="D232" s="82"/>
      <c r="E232" s="82"/>
      <c r="F232" s="84"/>
      <c r="G232" s="336">
        <f>SUM(G233:G241)</f>
        <v>13219.5</v>
      </c>
      <c r="H232" s="336">
        <f>SUM(H233:H241)</f>
        <v>12941.899999999998</v>
      </c>
      <c r="I232" s="336">
        <f>H232/G232*100</f>
        <v>97.900071863534905</v>
      </c>
      <c r="J232" s="336">
        <f>SUM(J233:J241)</f>
        <v>808.9</v>
      </c>
      <c r="K232" s="336">
        <f>SUM(K233:K241)</f>
        <v>808.9</v>
      </c>
      <c r="L232" s="336">
        <f>K232/J232*100</f>
        <v>100</v>
      </c>
      <c r="M232" s="336">
        <f t="shared" ref="M232:R232" si="39">SUM(M238:M242)</f>
        <v>0</v>
      </c>
      <c r="N232" s="336">
        <f t="shared" si="39"/>
        <v>0</v>
      </c>
      <c r="O232" s="336">
        <f t="shared" si="39"/>
        <v>0</v>
      </c>
      <c r="P232" s="336">
        <f t="shared" si="39"/>
        <v>0</v>
      </c>
      <c r="Q232" s="336">
        <f t="shared" si="39"/>
        <v>0</v>
      </c>
      <c r="R232" s="336">
        <f t="shared" si="39"/>
        <v>0</v>
      </c>
      <c r="S232" s="336">
        <f>SUM(S233:S238)</f>
        <v>14028.4</v>
      </c>
      <c r="T232" s="336">
        <f>SUM(T233:T238)</f>
        <v>13750.8</v>
      </c>
      <c r="U232" s="339">
        <f t="shared" si="32"/>
        <v>98.021157081349259</v>
      </c>
    </row>
    <row r="233" spans="1:21" ht="114.75" x14ac:dyDescent="0.25">
      <c r="A233" s="90" t="s">
        <v>389</v>
      </c>
      <c r="B233" s="90" t="s">
        <v>92</v>
      </c>
      <c r="C233" s="81" t="s">
        <v>93</v>
      </c>
      <c r="D233" s="81" t="s">
        <v>88</v>
      </c>
      <c r="E233" s="81" t="s">
        <v>390</v>
      </c>
      <c r="F233" s="80"/>
      <c r="G233" s="323"/>
      <c r="H233" s="323"/>
      <c r="I233" s="323"/>
      <c r="J233" s="323">
        <v>808.9</v>
      </c>
      <c r="K233" s="323">
        <v>808.9</v>
      </c>
      <c r="L233" s="323">
        <f>K233/J233*100</f>
        <v>100</v>
      </c>
      <c r="M233" s="80"/>
      <c r="N233" s="80"/>
      <c r="O233" s="80"/>
      <c r="P233" s="80"/>
      <c r="Q233" s="80"/>
      <c r="R233" s="80"/>
      <c r="S233" s="325">
        <f t="shared" ref="S233:T238" si="40">G233+J233+M233</f>
        <v>808.9</v>
      </c>
      <c r="T233" s="325">
        <f t="shared" si="40"/>
        <v>808.9</v>
      </c>
      <c r="U233" s="326">
        <f t="shared" si="32"/>
        <v>100</v>
      </c>
    </row>
    <row r="234" spans="1:21" ht="90" customHeight="1" x14ac:dyDescent="0.25">
      <c r="A234" s="90" t="s">
        <v>114</v>
      </c>
      <c r="B234" s="90" t="s">
        <v>92</v>
      </c>
      <c r="C234" s="81" t="s">
        <v>93</v>
      </c>
      <c r="D234" s="81" t="s">
        <v>88</v>
      </c>
      <c r="E234" s="81" t="s">
        <v>115</v>
      </c>
      <c r="F234" s="80"/>
      <c r="G234" s="323">
        <v>7798</v>
      </c>
      <c r="H234" s="323">
        <v>7764.2</v>
      </c>
      <c r="I234" s="323">
        <f>H234/G234*100</f>
        <v>99.566555527058227</v>
      </c>
      <c r="J234" s="80"/>
      <c r="K234" s="80"/>
      <c r="L234" s="80"/>
      <c r="M234" s="80"/>
      <c r="N234" s="80"/>
      <c r="O234" s="80"/>
      <c r="P234" s="80"/>
      <c r="Q234" s="80"/>
      <c r="R234" s="80"/>
      <c r="S234" s="325">
        <f t="shared" si="40"/>
        <v>7798</v>
      </c>
      <c r="T234" s="325">
        <f t="shared" si="40"/>
        <v>7764.2</v>
      </c>
      <c r="U234" s="326">
        <f t="shared" ref="U234:U238" si="41">T234/S234*100</f>
        <v>99.566555527058227</v>
      </c>
    </row>
    <row r="235" spans="1:21" ht="88.5" customHeight="1" x14ac:dyDescent="0.25">
      <c r="A235" s="90" t="s">
        <v>112</v>
      </c>
      <c r="B235" s="90" t="s">
        <v>92</v>
      </c>
      <c r="C235" s="81" t="s">
        <v>93</v>
      </c>
      <c r="D235" s="81" t="s">
        <v>88</v>
      </c>
      <c r="E235" s="81" t="s">
        <v>113</v>
      </c>
      <c r="F235" s="80"/>
      <c r="G235" s="323">
        <v>4838.3999999999996</v>
      </c>
      <c r="H235" s="323">
        <v>4653.3999999999996</v>
      </c>
      <c r="I235" s="323">
        <f>H235/G235*100</f>
        <v>96.176421957671948</v>
      </c>
      <c r="J235" s="80"/>
      <c r="K235" s="80"/>
      <c r="L235" s="80"/>
      <c r="M235" s="80"/>
      <c r="N235" s="80"/>
      <c r="O235" s="80"/>
      <c r="P235" s="80"/>
      <c r="Q235" s="80"/>
      <c r="R235" s="80"/>
      <c r="S235" s="325">
        <f t="shared" si="40"/>
        <v>4838.3999999999996</v>
      </c>
      <c r="T235" s="325">
        <f t="shared" si="40"/>
        <v>4653.3999999999996</v>
      </c>
      <c r="U235" s="326">
        <f t="shared" si="41"/>
        <v>96.176421957671948</v>
      </c>
    </row>
    <row r="236" spans="1:21" ht="114.75" x14ac:dyDescent="0.25">
      <c r="A236" s="90" t="s">
        <v>391</v>
      </c>
      <c r="B236" s="90" t="s">
        <v>92</v>
      </c>
      <c r="C236" s="81" t="s">
        <v>93</v>
      </c>
      <c r="D236" s="81" t="s">
        <v>88</v>
      </c>
      <c r="E236" s="81" t="s">
        <v>392</v>
      </c>
      <c r="F236" s="80"/>
      <c r="G236" s="323"/>
      <c r="H236" s="323"/>
      <c r="I236" s="323"/>
      <c r="J236" s="323"/>
      <c r="K236" s="323"/>
      <c r="L236" s="323"/>
      <c r="M236" s="80"/>
      <c r="N236" s="80"/>
      <c r="O236" s="80"/>
      <c r="P236" s="80"/>
      <c r="Q236" s="80"/>
      <c r="R236" s="80"/>
      <c r="S236" s="325"/>
      <c r="T236" s="325"/>
      <c r="U236" s="326"/>
    </row>
    <row r="237" spans="1:21" ht="120.75" customHeight="1" x14ac:dyDescent="0.25">
      <c r="A237" s="90" t="s">
        <v>116</v>
      </c>
      <c r="B237" s="90" t="s">
        <v>92</v>
      </c>
      <c r="C237" s="81" t="s">
        <v>93</v>
      </c>
      <c r="D237" s="81" t="s">
        <v>88</v>
      </c>
      <c r="E237" s="81" t="s">
        <v>259</v>
      </c>
      <c r="F237" s="80"/>
      <c r="G237" s="323">
        <v>473.1</v>
      </c>
      <c r="H237" s="323">
        <v>414.3</v>
      </c>
      <c r="I237" s="323">
        <f>H237/G237*100</f>
        <v>87.571337983513004</v>
      </c>
      <c r="J237" s="80"/>
      <c r="K237" s="80"/>
      <c r="L237" s="80"/>
      <c r="M237" s="80"/>
      <c r="N237" s="80"/>
      <c r="O237" s="80"/>
      <c r="P237" s="80"/>
      <c r="Q237" s="80"/>
      <c r="R237" s="80"/>
      <c r="S237" s="325">
        <f t="shared" si="40"/>
        <v>473.1</v>
      </c>
      <c r="T237" s="325">
        <f t="shared" si="40"/>
        <v>414.3</v>
      </c>
      <c r="U237" s="326">
        <f t="shared" si="41"/>
        <v>87.571337983513004</v>
      </c>
    </row>
    <row r="238" spans="1:21" ht="102" x14ac:dyDescent="0.25">
      <c r="A238" s="90" t="s">
        <v>117</v>
      </c>
      <c r="B238" s="90" t="s">
        <v>92</v>
      </c>
      <c r="C238" s="81" t="s">
        <v>93</v>
      </c>
      <c r="D238" s="81" t="s">
        <v>88</v>
      </c>
      <c r="E238" s="81" t="s">
        <v>356</v>
      </c>
      <c r="F238" s="80"/>
      <c r="G238" s="323">
        <v>110</v>
      </c>
      <c r="H238" s="323">
        <v>110</v>
      </c>
      <c r="I238" s="323">
        <f>H238/G238*100</f>
        <v>100</v>
      </c>
      <c r="J238" s="80"/>
      <c r="K238" s="80"/>
      <c r="L238" s="80"/>
      <c r="M238" s="80"/>
      <c r="N238" s="80"/>
      <c r="O238" s="80"/>
      <c r="P238" s="80"/>
      <c r="Q238" s="80"/>
      <c r="R238" s="80"/>
      <c r="S238" s="325">
        <f t="shared" si="40"/>
        <v>110</v>
      </c>
      <c r="T238" s="325">
        <f t="shared" si="40"/>
        <v>110</v>
      </c>
      <c r="U238" s="326">
        <f t="shared" si="41"/>
        <v>100</v>
      </c>
    </row>
  </sheetData>
  <mergeCells count="87">
    <mergeCell ref="A163:A164"/>
    <mergeCell ref="B163:B164"/>
    <mergeCell ref="F120:F121"/>
    <mergeCell ref="D120:D121"/>
    <mergeCell ref="C120:C121"/>
    <mergeCell ref="E120:E121"/>
    <mergeCell ref="A109:A110"/>
    <mergeCell ref="A51:A52"/>
    <mergeCell ref="A22:A29"/>
    <mergeCell ref="B22:B29"/>
    <mergeCell ref="A166:U166"/>
    <mergeCell ref="A159:U159"/>
    <mergeCell ref="A9:U9"/>
    <mergeCell ref="G3:U4"/>
    <mergeCell ref="A17:U17"/>
    <mergeCell ref="P5:R5"/>
    <mergeCell ref="S5:U5"/>
    <mergeCell ref="G6:G7"/>
    <mergeCell ref="H6:H7"/>
    <mergeCell ref="J6:J7"/>
    <mergeCell ref="K6:K7"/>
    <mergeCell ref="M6:M7"/>
    <mergeCell ref="N6:N7"/>
    <mergeCell ref="A12:A13"/>
    <mergeCell ref="B12:B13"/>
    <mergeCell ref="C12:C13"/>
    <mergeCell ref="A1:R1"/>
    <mergeCell ref="A2:R2"/>
    <mergeCell ref="A3:A7"/>
    <mergeCell ref="B3:B7"/>
    <mergeCell ref="C3:F6"/>
    <mergeCell ref="G5:I5"/>
    <mergeCell ref="J5:L5"/>
    <mergeCell ref="M5:O5"/>
    <mergeCell ref="D12:D13"/>
    <mergeCell ref="E12:E13"/>
    <mergeCell ref="A120:A121"/>
    <mergeCell ref="B120:B121"/>
    <mergeCell ref="A14:A16"/>
    <mergeCell ref="B14:B16"/>
    <mergeCell ref="A47:U47"/>
    <mergeCell ref="A58:U58"/>
    <mergeCell ref="A95:U95"/>
    <mergeCell ref="A108:U108"/>
    <mergeCell ref="A117:U117"/>
    <mergeCell ref="S120:S121"/>
    <mergeCell ref="T120:T121"/>
    <mergeCell ref="U120:U121"/>
    <mergeCell ref="Q120:Q121"/>
    <mergeCell ref="R120:R121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P120:P121"/>
    <mergeCell ref="B152:B153"/>
    <mergeCell ref="R123:R124"/>
    <mergeCell ref="S123:S124"/>
    <mergeCell ref="T123:T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K123:K124"/>
    <mergeCell ref="A145:A147"/>
    <mergeCell ref="B145:B147"/>
    <mergeCell ref="A123:A124"/>
    <mergeCell ref="B123:B124"/>
    <mergeCell ref="A148:U148"/>
    <mergeCell ref="A127:U127"/>
    <mergeCell ref="L123:L124"/>
    <mergeCell ref="M123:M124"/>
    <mergeCell ref="N123:N124"/>
    <mergeCell ref="O123:O124"/>
    <mergeCell ref="U123:U124"/>
    <mergeCell ref="P123:P124"/>
    <mergeCell ref="Q123:Q124"/>
    <mergeCell ref="B150:B151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workbookViewId="0">
      <selection sqref="A1:XFD58"/>
    </sheetView>
  </sheetViews>
  <sheetFormatPr defaultRowHeight="15" x14ac:dyDescent="0.25"/>
  <sheetData>
    <row r="1" spans="1:22" s="37" customFormat="1" ht="115.5" x14ac:dyDescent="0.2">
      <c r="A1" s="32"/>
      <c r="B1" s="33" t="s">
        <v>48</v>
      </c>
      <c r="C1" s="34"/>
      <c r="D1" s="35"/>
      <c r="E1" s="35"/>
      <c r="F1" s="35"/>
      <c r="G1" s="35"/>
      <c r="H1" s="36">
        <f>H2+H9+H24+H31</f>
        <v>77523.700000000012</v>
      </c>
      <c r="I1" s="36">
        <f>I2+I9+I24+I31</f>
        <v>75970.100000000006</v>
      </c>
      <c r="J1" s="36">
        <f>I1/H1*100</f>
        <v>97.995967684720924</v>
      </c>
      <c r="K1" s="36">
        <f>K2+K9+K24+K31</f>
        <v>19121.5</v>
      </c>
      <c r="L1" s="36">
        <f>L2+L9+L24+L31</f>
        <v>18814.800000000003</v>
      </c>
      <c r="M1" s="36">
        <f>L1/K1*100</f>
        <v>98.396046335277049</v>
      </c>
      <c r="N1" s="36"/>
      <c r="O1" s="36"/>
      <c r="P1" s="36"/>
      <c r="Q1" s="36"/>
      <c r="R1" s="36"/>
      <c r="S1" s="36"/>
      <c r="T1" s="36">
        <f>T2+T9+T24+T31</f>
        <v>96645.2</v>
      </c>
      <c r="U1" s="36">
        <f>U2+U9+U24+U31</f>
        <v>94784.9</v>
      </c>
      <c r="V1" s="36">
        <f t="shared" ref="V1:V23" si="0">U1/T1*100</f>
        <v>98.075124268975586</v>
      </c>
    </row>
    <row r="2" spans="1:22" s="37" customFormat="1" ht="84" x14ac:dyDescent="0.2">
      <c r="A2" s="32">
        <v>1</v>
      </c>
      <c r="B2" s="38" t="s">
        <v>120</v>
      </c>
      <c r="C2" s="39" t="s">
        <v>23</v>
      </c>
      <c r="D2" s="40">
        <v>111</v>
      </c>
      <c r="E2" s="39" t="s">
        <v>121</v>
      </c>
      <c r="F2" s="39"/>
      <c r="G2" s="40"/>
      <c r="H2" s="41">
        <f>H3+H4+H5+H6+H7+H8</f>
        <v>9689.6</v>
      </c>
      <c r="I2" s="41">
        <f>I3+I4+I5+I6+I7+I8</f>
        <v>9329.5</v>
      </c>
      <c r="J2" s="41">
        <f>I2/H2*100</f>
        <v>96.283644319682963</v>
      </c>
      <c r="K2" s="41">
        <f>K3+K4+K5+K6+K7+K8</f>
        <v>2292.6999999999998</v>
      </c>
      <c r="L2" s="41">
        <f>L3+L4+L5+L6+L7+L8</f>
        <v>2292.6999999999998</v>
      </c>
      <c r="M2" s="41">
        <f>L2/K2*100</f>
        <v>100</v>
      </c>
      <c r="N2" s="39"/>
      <c r="O2" s="39"/>
      <c r="P2" s="42"/>
      <c r="Q2" s="42"/>
      <c r="R2" s="42"/>
      <c r="S2" s="42"/>
      <c r="T2" s="43">
        <f>T3+T4+T5+T6+T7+T8</f>
        <v>11982.3</v>
      </c>
      <c r="U2" s="43">
        <f>U3+U4+U5+U6+U7+U8</f>
        <v>11622.2</v>
      </c>
      <c r="V2" s="43">
        <f t="shared" si="0"/>
        <v>96.994733899167954</v>
      </c>
    </row>
    <row r="3" spans="1:22" s="37" customFormat="1" ht="22.5" customHeight="1" x14ac:dyDescent="0.2">
      <c r="A3" s="281" t="s">
        <v>122</v>
      </c>
      <c r="B3" s="297" t="s">
        <v>49</v>
      </c>
      <c r="C3" s="279" t="s">
        <v>23</v>
      </c>
      <c r="D3" s="288">
        <v>111</v>
      </c>
      <c r="E3" s="279" t="s">
        <v>121</v>
      </c>
      <c r="F3" s="279" t="s">
        <v>123</v>
      </c>
      <c r="G3" s="44">
        <v>611</v>
      </c>
      <c r="H3" s="45">
        <v>9621.7000000000007</v>
      </c>
      <c r="I3" s="45">
        <v>9274.6</v>
      </c>
      <c r="J3" s="45">
        <f>I3/H3*100</f>
        <v>96.392529386698811</v>
      </c>
      <c r="K3" s="45"/>
      <c r="L3" s="45"/>
      <c r="M3" s="45"/>
      <c r="N3" s="45"/>
      <c r="O3" s="45"/>
      <c r="P3" s="46"/>
      <c r="Q3" s="46"/>
      <c r="R3" s="46"/>
      <c r="S3" s="46"/>
      <c r="T3" s="46">
        <f t="shared" ref="T3:U8" si="1">H3+K3+N3+Q3</f>
        <v>9621.7000000000007</v>
      </c>
      <c r="U3" s="46">
        <f t="shared" si="1"/>
        <v>9274.6</v>
      </c>
      <c r="V3" s="46">
        <f t="shared" si="0"/>
        <v>96.392529386698811</v>
      </c>
    </row>
    <row r="4" spans="1:22" s="37" customFormat="1" ht="15" customHeight="1" x14ac:dyDescent="0.2">
      <c r="A4" s="283"/>
      <c r="B4" s="298"/>
      <c r="C4" s="280"/>
      <c r="D4" s="290"/>
      <c r="E4" s="280"/>
      <c r="F4" s="280"/>
      <c r="G4" s="44">
        <v>612</v>
      </c>
      <c r="H4" s="45">
        <v>21</v>
      </c>
      <c r="I4" s="45">
        <v>8</v>
      </c>
      <c r="J4" s="45">
        <f>I4/H4*100</f>
        <v>38.095238095238095</v>
      </c>
      <c r="K4" s="45"/>
      <c r="L4" s="45"/>
      <c r="M4" s="45"/>
      <c r="N4" s="45"/>
      <c r="O4" s="45"/>
      <c r="P4" s="46"/>
      <c r="Q4" s="46"/>
      <c r="R4" s="46"/>
      <c r="S4" s="46"/>
      <c r="T4" s="46">
        <f t="shared" si="1"/>
        <v>21</v>
      </c>
      <c r="U4" s="46">
        <f t="shared" si="1"/>
        <v>8</v>
      </c>
      <c r="V4" s="46">
        <f t="shared" si="0"/>
        <v>38.095238095238095</v>
      </c>
    </row>
    <row r="5" spans="1:22" s="37" customFormat="1" ht="111" customHeight="1" x14ac:dyDescent="0.2">
      <c r="A5" s="47" t="s">
        <v>124</v>
      </c>
      <c r="B5" s="48" t="s">
        <v>125</v>
      </c>
      <c r="C5" s="49" t="s">
        <v>23</v>
      </c>
      <c r="D5" s="50">
        <v>111</v>
      </c>
      <c r="E5" s="51" t="s">
        <v>121</v>
      </c>
      <c r="F5" s="51" t="s">
        <v>126</v>
      </c>
      <c r="G5" s="44">
        <v>612</v>
      </c>
      <c r="H5" s="45"/>
      <c r="I5" s="45"/>
      <c r="J5" s="45"/>
      <c r="K5" s="45">
        <v>2.4</v>
      </c>
      <c r="L5" s="45">
        <v>2.4</v>
      </c>
      <c r="M5" s="45">
        <f>L5/K5*100</f>
        <v>100</v>
      </c>
      <c r="N5" s="45"/>
      <c r="O5" s="45"/>
      <c r="P5" s="46"/>
      <c r="Q5" s="46"/>
      <c r="R5" s="46"/>
      <c r="S5" s="46"/>
      <c r="T5" s="46">
        <f t="shared" si="1"/>
        <v>2.4</v>
      </c>
      <c r="U5" s="46">
        <f t="shared" si="1"/>
        <v>2.4</v>
      </c>
      <c r="V5" s="46">
        <f t="shared" si="0"/>
        <v>100</v>
      </c>
    </row>
    <row r="6" spans="1:22" s="37" customFormat="1" ht="101.25" customHeight="1" x14ac:dyDescent="0.2">
      <c r="A6" s="47" t="s">
        <v>127</v>
      </c>
      <c r="B6" s="48" t="s">
        <v>57</v>
      </c>
      <c r="C6" s="49" t="s">
        <v>23</v>
      </c>
      <c r="D6" s="50">
        <v>111</v>
      </c>
      <c r="E6" s="51" t="s">
        <v>121</v>
      </c>
      <c r="F6" s="51" t="s">
        <v>128</v>
      </c>
      <c r="G6" s="44">
        <v>612</v>
      </c>
      <c r="H6" s="45">
        <v>46.9</v>
      </c>
      <c r="I6" s="45">
        <v>46.9</v>
      </c>
      <c r="J6" s="45">
        <f>I6/H6*100</f>
        <v>100</v>
      </c>
      <c r="K6" s="45"/>
      <c r="L6" s="45"/>
      <c r="M6" s="45"/>
      <c r="N6" s="45"/>
      <c r="O6" s="45"/>
      <c r="P6" s="46"/>
      <c r="Q6" s="46"/>
      <c r="R6" s="46"/>
      <c r="S6" s="46"/>
      <c r="T6" s="46">
        <f t="shared" si="1"/>
        <v>46.9</v>
      </c>
      <c r="U6" s="46">
        <f t="shared" si="1"/>
        <v>46.9</v>
      </c>
      <c r="V6" s="46">
        <f t="shared" si="0"/>
        <v>100</v>
      </c>
    </row>
    <row r="7" spans="1:22" s="37" customFormat="1" ht="173.25" customHeight="1" x14ac:dyDescent="0.2">
      <c r="A7" s="47" t="s">
        <v>129</v>
      </c>
      <c r="B7" s="48" t="s">
        <v>50</v>
      </c>
      <c r="C7" s="49" t="s">
        <v>23</v>
      </c>
      <c r="D7" s="50">
        <v>111</v>
      </c>
      <c r="E7" s="51" t="s">
        <v>121</v>
      </c>
      <c r="F7" s="51" t="s">
        <v>130</v>
      </c>
      <c r="G7" s="44">
        <v>612</v>
      </c>
      <c r="H7" s="45"/>
      <c r="I7" s="45"/>
      <c r="J7" s="45"/>
      <c r="K7" s="45">
        <v>73.099999999999994</v>
      </c>
      <c r="L7" s="45">
        <v>73.099999999999994</v>
      </c>
      <c r="M7" s="45">
        <f>L7/K7*100</f>
        <v>100</v>
      </c>
      <c r="N7" s="45"/>
      <c r="O7" s="45"/>
      <c r="P7" s="46"/>
      <c r="Q7" s="46"/>
      <c r="R7" s="46"/>
      <c r="S7" s="46"/>
      <c r="T7" s="46">
        <f t="shared" si="1"/>
        <v>73.099999999999994</v>
      </c>
      <c r="U7" s="46">
        <f t="shared" si="1"/>
        <v>73.099999999999994</v>
      </c>
      <c r="V7" s="46">
        <f t="shared" si="0"/>
        <v>100</v>
      </c>
    </row>
    <row r="8" spans="1:22" s="37" customFormat="1" ht="138" customHeight="1" x14ac:dyDescent="0.2">
      <c r="A8" s="47" t="s">
        <v>131</v>
      </c>
      <c r="B8" s="52" t="s">
        <v>132</v>
      </c>
      <c r="C8" s="49" t="s">
        <v>23</v>
      </c>
      <c r="D8" s="50">
        <v>111</v>
      </c>
      <c r="E8" s="51" t="s">
        <v>121</v>
      </c>
      <c r="F8" s="51" t="s">
        <v>133</v>
      </c>
      <c r="G8" s="44">
        <v>612</v>
      </c>
      <c r="H8" s="45"/>
      <c r="I8" s="45"/>
      <c r="J8" s="45"/>
      <c r="K8" s="45">
        <v>2217.1999999999998</v>
      </c>
      <c r="L8" s="45">
        <v>2217.1999999999998</v>
      </c>
      <c r="M8" s="45">
        <f>L8/K8*100</f>
        <v>100</v>
      </c>
      <c r="N8" s="45"/>
      <c r="O8" s="45"/>
      <c r="P8" s="46"/>
      <c r="Q8" s="46"/>
      <c r="R8" s="46"/>
      <c r="S8" s="46"/>
      <c r="T8" s="46">
        <f t="shared" si="1"/>
        <v>2217.1999999999998</v>
      </c>
      <c r="U8" s="46">
        <f t="shared" si="1"/>
        <v>2217.1999999999998</v>
      </c>
      <c r="V8" s="46">
        <f t="shared" si="0"/>
        <v>100</v>
      </c>
    </row>
    <row r="9" spans="1:22" s="37" customFormat="1" ht="23.25" customHeight="1" x14ac:dyDescent="0.2">
      <c r="A9" s="47" t="s">
        <v>134</v>
      </c>
      <c r="B9" s="53" t="s">
        <v>135</v>
      </c>
      <c r="C9" s="54" t="s">
        <v>23</v>
      </c>
      <c r="D9" s="55">
        <v>111</v>
      </c>
      <c r="E9" s="56" t="s">
        <v>121</v>
      </c>
      <c r="F9" s="56"/>
      <c r="G9" s="40"/>
      <c r="H9" s="41">
        <f>H10+H11+H12+H13+H14+H15+H16+H17+H18+H19+H20+H21+H22+H23</f>
        <v>26049.100000000002</v>
      </c>
      <c r="I9" s="41">
        <f>I10+I11+I12+I13+I14+I15+I16+I17+I18+I19+I20+I21+I22+I23</f>
        <v>25820.7</v>
      </c>
      <c r="J9" s="41">
        <f>I9/H9*100</f>
        <v>99.123194275426016</v>
      </c>
      <c r="K9" s="41">
        <f>K10+K11+K12+K13+K14+K15+K16+K17+K18+K19+K20+K21+K22+K23</f>
        <v>7637</v>
      </c>
      <c r="L9" s="41">
        <f>L10+L11+L12+L13+L14+L15+L16+L17+L18+L19+L20+L21+L22+L23</f>
        <v>7637</v>
      </c>
      <c r="M9" s="41">
        <f>L9/K9*100</f>
        <v>100</v>
      </c>
      <c r="N9" s="39"/>
      <c r="O9" s="39"/>
      <c r="P9" s="42"/>
      <c r="Q9" s="42"/>
      <c r="R9" s="42"/>
      <c r="S9" s="42"/>
      <c r="T9" s="43">
        <f>T10+T11+T12+T13+T14+T15+T16+T17+T18+T19+T20+T21+T22+T23</f>
        <v>33686.100000000006</v>
      </c>
      <c r="U9" s="43">
        <f>U10+U11+U12+U13+U14+U15+U16+U17+U18+U19+U20+U21+U22+U23</f>
        <v>33457.700000000004</v>
      </c>
      <c r="V9" s="43">
        <f t="shared" si="0"/>
        <v>99.321975532934943</v>
      </c>
    </row>
    <row r="10" spans="1:22" s="37" customFormat="1" ht="48" customHeight="1" x14ac:dyDescent="0.2">
      <c r="A10" s="47" t="s">
        <v>136</v>
      </c>
      <c r="B10" s="52" t="s">
        <v>51</v>
      </c>
      <c r="C10" s="49" t="s">
        <v>23</v>
      </c>
      <c r="D10" s="50">
        <v>111</v>
      </c>
      <c r="E10" s="51" t="s">
        <v>121</v>
      </c>
      <c r="F10" s="51" t="s">
        <v>137</v>
      </c>
      <c r="G10" s="44">
        <v>244</v>
      </c>
      <c r="H10" s="45">
        <v>7</v>
      </c>
      <c r="I10" s="45">
        <v>7</v>
      </c>
      <c r="J10" s="45">
        <f>I10/H10*100</f>
        <v>100</v>
      </c>
      <c r="K10" s="45"/>
      <c r="L10" s="45"/>
      <c r="M10" s="45"/>
      <c r="N10" s="45"/>
      <c r="O10" s="45"/>
      <c r="P10" s="46"/>
      <c r="Q10" s="46"/>
      <c r="R10" s="46"/>
      <c r="S10" s="46"/>
      <c r="T10" s="46">
        <f>H10+K10+N10+Q10</f>
        <v>7</v>
      </c>
      <c r="U10" s="46">
        <f>I10+L10+O10+R10</f>
        <v>7</v>
      </c>
      <c r="V10" s="46">
        <f t="shared" si="0"/>
        <v>100</v>
      </c>
    </row>
    <row r="11" spans="1:22" s="37" customFormat="1" ht="22.5" customHeight="1" x14ac:dyDescent="0.2">
      <c r="A11" s="281" t="s">
        <v>138</v>
      </c>
      <c r="B11" s="299" t="s">
        <v>139</v>
      </c>
      <c r="C11" s="279" t="s">
        <v>23</v>
      </c>
      <c r="D11" s="288">
        <v>111</v>
      </c>
      <c r="E11" s="279" t="s">
        <v>121</v>
      </c>
      <c r="F11" s="279" t="s">
        <v>140</v>
      </c>
      <c r="G11" s="44">
        <v>611</v>
      </c>
      <c r="H11" s="45">
        <v>31.5</v>
      </c>
      <c r="I11" s="45">
        <v>31.5</v>
      </c>
      <c r="J11" s="45">
        <f t="shared" ref="J11:J17" si="2">I11/H11*100</f>
        <v>100</v>
      </c>
      <c r="K11" s="45"/>
      <c r="L11" s="45"/>
      <c r="M11" s="45"/>
      <c r="N11" s="45"/>
      <c r="O11" s="45"/>
      <c r="P11" s="46"/>
      <c r="Q11" s="46"/>
      <c r="R11" s="46"/>
      <c r="S11" s="46"/>
      <c r="T11" s="46">
        <f t="shared" ref="T11:U23" si="3">H11+K11+N11+Q11</f>
        <v>31.5</v>
      </c>
      <c r="U11" s="46">
        <f t="shared" si="3"/>
        <v>31.5</v>
      </c>
      <c r="V11" s="46">
        <f t="shared" si="0"/>
        <v>100</v>
      </c>
    </row>
    <row r="12" spans="1:22" s="37" customFormat="1" ht="23.25" customHeight="1" x14ac:dyDescent="0.2">
      <c r="A12" s="283"/>
      <c r="B12" s="300"/>
      <c r="C12" s="280"/>
      <c r="D12" s="290"/>
      <c r="E12" s="280"/>
      <c r="F12" s="280"/>
      <c r="G12" s="44">
        <v>612</v>
      </c>
      <c r="H12" s="45">
        <v>28.5</v>
      </c>
      <c r="I12" s="45">
        <v>28.5</v>
      </c>
      <c r="J12" s="45">
        <f t="shared" si="2"/>
        <v>100</v>
      </c>
      <c r="K12" s="45"/>
      <c r="L12" s="45"/>
      <c r="M12" s="45"/>
      <c r="N12" s="45"/>
      <c r="O12" s="45"/>
      <c r="P12" s="46"/>
      <c r="Q12" s="46"/>
      <c r="R12" s="46"/>
      <c r="S12" s="46"/>
      <c r="T12" s="46">
        <f t="shared" si="3"/>
        <v>28.5</v>
      </c>
      <c r="U12" s="46">
        <f t="shared" si="3"/>
        <v>28.5</v>
      </c>
      <c r="V12" s="46">
        <f t="shared" si="0"/>
        <v>100</v>
      </c>
    </row>
    <row r="13" spans="1:22" s="37" customFormat="1" ht="27.75" customHeight="1" x14ac:dyDescent="0.2">
      <c r="A13" s="57" t="s">
        <v>141</v>
      </c>
      <c r="B13" s="58" t="s">
        <v>53</v>
      </c>
      <c r="C13" s="45" t="s">
        <v>23</v>
      </c>
      <c r="D13" s="44">
        <v>111</v>
      </c>
      <c r="E13" s="45" t="s">
        <v>121</v>
      </c>
      <c r="F13" s="45" t="s">
        <v>142</v>
      </c>
      <c r="G13" s="44">
        <v>244</v>
      </c>
      <c r="H13" s="45">
        <v>10</v>
      </c>
      <c r="I13" s="45">
        <v>10</v>
      </c>
      <c r="J13" s="45">
        <f t="shared" si="2"/>
        <v>100</v>
      </c>
      <c r="K13" s="45"/>
      <c r="L13" s="45"/>
      <c r="M13" s="45"/>
      <c r="N13" s="45"/>
      <c r="O13" s="45"/>
      <c r="P13" s="46"/>
      <c r="Q13" s="46"/>
      <c r="R13" s="46"/>
      <c r="S13" s="46"/>
      <c r="T13" s="46">
        <f t="shared" si="3"/>
        <v>10</v>
      </c>
      <c r="U13" s="46">
        <f t="shared" si="3"/>
        <v>10</v>
      </c>
      <c r="V13" s="46">
        <f t="shared" si="0"/>
        <v>100</v>
      </c>
    </row>
    <row r="14" spans="1:22" s="37" customFormat="1" ht="49.5" customHeight="1" x14ac:dyDescent="0.2">
      <c r="A14" s="57" t="s">
        <v>143</v>
      </c>
      <c r="B14" s="59" t="s">
        <v>144</v>
      </c>
      <c r="C14" s="45" t="s">
        <v>23</v>
      </c>
      <c r="D14" s="44">
        <v>111</v>
      </c>
      <c r="E14" s="45" t="s">
        <v>121</v>
      </c>
      <c r="F14" s="45" t="s">
        <v>145</v>
      </c>
      <c r="G14" s="44">
        <v>244</v>
      </c>
      <c r="H14" s="45">
        <v>12</v>
      </c>
      <c r="I14" s="45">
        <v>12</v>
      </c>
      <c r="J14" s="45">
        <f t="shared" si="2"/>
        <v>100</v>
      </c>
      <c r="K14" s="45"/>
      <c r="L14" s="45"/>
      <c r="M14" s="45"/>
      <c r="N14" s="45"/>
      <c r="O14" s="45"/>
      <c r="P14" s="46"/>
      <c r="Q14" s="46"/>
      <c r="R14" s="46"/>
      <c r="S14" s="46"/>
      <c r="T14" s="46">
        <f t="shared" si="3"/>
        <v>12</v>
      </c>
      <c r="U14" s="46">
        <f t="shared" si="3"/>
        <v>12</v>
      </c>
      <c r="V14" s="46">
        <f t="shared" si="0"/>
        <v>100</v>
      </c>
    </row>
    <row r="15" spans="1:22" s="37" customFormat="1" ht="78.75" x14ac:dyDescent="0.2">
      <c r="A15" s="57" t="s">
        <v>146</v>
      </c>
      <c r="B15" s="59" t="s">
        <v>147</v>
      </c>
      <c r="C15" s="45" t="s">
        <v>23</v>
      </c>
      <c r="D15" s="44">
        <v>111</v>
      </c>
      <c r="E15" s="45" t="s">
        <v>121</v>
      </c>
      <c r="F15" s="45" t="s">
        <v>148</v>
      </c>
      <c r="G15" s="44">
        <v>611</v>
      </c>
      <c r="H15" s="45">
        <v>25445.9</v>
      </c>
      <c r="I15" s="45">
        <v>25217.5</v>
      </c>
      <c r="J15" s="45">
        <f t="shared" si="2"/>
        <v>99.102409425486996</v>
      </c>
      <c r="K15" s="45"/>
      <c r="L15" s="45"/>
      <c r="M15" s="45"/>
      <c r="N15" s="45"/>
      <c r="O15" s="45"/>
      <c r="P15" s="46"/>
      <c r="Q15" s="46"/>
      <c r="R15" s="46"/>
      <c r="S15" s="46"/>
      <c r="T15" s="46">
        <f t="shared" si="3"/>
        <v>25445.9</v>
      </c>
      <c r="U15" s="46">
        <f t="shared" si="3"/>
        <v>25217.5</v>
      </c>
      <c r="V15" s="46">
        <f t="shared" si="0"/>
        <v>99.102409425486996</v>
      </c>
    </row>
    <row r="16" spans="1:22" s="37" customFormat="1" ht="20.25" customHeight="1" x14ac:dyDescent="0.2">
      <c r="A16" s="281" t="s">
        <v>149</v>
      </c>
      <c r="B16" s="284" t="s">
        <v>150</v>
      </c>
      <c r="C16" s="279" t="s">
        <v>23</v>
      </c>
      <c r="D16" s="288">
        <v>111</v>
      </c>
      <c r="E16" s="279" t="s">
        <v>121</v>
      </c>
      <c r="F16" s="279" t="s">
        <v>151</v>
      </c>
      <c r="G16" s="44">
        <v>611</v>
      </c>
      <c r="H16" s="45">
        <v>15.7</v>
      </c>
      <c r="I16" s="45">
        <v>15.7</v>
      </c>
      <c r="J16" s="45">
        <f t="shared" si="2"/>
        <v>100</v>
      </c>
      <c r="K16" s="45"/>
      <c r="L16" s="45"/>
      <c r="M16" s="45"/>
      <c r="N16" s="45"/>
      <c r="O16" s="45"/>
      <c r="P16" s="46"/>
      <c r="Q16" s="46"/>
      <c r="R16" s="46"/>
      <c r="S16" s="46"/>
      <c r="T16" s="46">
        <f t="shared" si="3"/>
        <v>15.7</v>
      </c>
      <c r="U16" s="46">
        <f t="shared" si="3"/>
        <v>15.7</v>
      </c>
      <c r="V16" s="46">
        <f t="shared" si="0"/>
        <v>100</v>
      </c>
    </row>
    <row r="17" spans="1:22" s="37" customFormat="1" ht="17.25" customHeight="1" x14ac:dyDescent="0.2">
      <c r="A17" s="283"/>
      <c r="B17" s="286"/>
      <c r="C17" s="280"/>
      <c r="D17" s="290"/>
      <c r="E17" s="280"/>
      <c r="F17" s="280"/>
      <c r="G17" s="44">
        <v>612</v>
      </c>
      <c r="H17" s="45">
        <v>430.6</v>
      </c>
      <c r="I17" s="45">
        <v>430.6</v>
      </c>
      <c r="J17" s="45">
        <f t="shared" si="2"/>
        <v>100</v>
      </c>
      <c r="K17" s="45"/>
      <c r="L17" s="45"/>
      <c r="M17" s="45"/>
      <c r="N17" s="45"/>
      <c r="O17" s="45"/>
      <c r="P17" s="46"/>
      <c r="Q17" s="46"/>
      <c r="R17" s="46"/>
      <c r="S17" s="46"/>
      <c r="T17" s="46">
        <f t="shared" si="3"/>
        <v>430.6</v>
      </c>
      <c r="U17" s="60">
        <f t="shared" si="3"/>
        <v>430.6</v>
      </c>
      <c r="V17" s="46">
        <f t="shared" si="0"/>
        <v>100</v>
      </c>
    </row>
    <row r="18" spans="1:22" s="37" customFormat="1" ht="107.25" customHeight="1" x14ac:dyDescent="0.2">
      <c r="A18" s="57" t="s">
        <v>152</v>
      </c>
      <c r="B18" s="59" t="s">
        <v>125</v>
      </c>
      <c r="C18" s="45" t="s">
        <v>23</v>
      </c>
      <c r="D18" s="44">
        <v>111</v>
      </c>
      <c r="E18" s="45" t="s">
        <v>121</v>
      </c>
      <c r="F18" s="45" t="s">
        <v>153</v>
      </c>
      <c r="G18" s="44">
        <v>612</v>
      </c>
      <c r="H18" s="45"/>
      <c r="I18" s="45"/>
      <c r="J18" s="45"/>
      <c r="K18" s="45">
        <v>2.4</v>
      </c>
      <c r="L18" s="45">
        <v>2.4</v>
      </c>
      <c r="M18" s="45">
        <f>L18/K18*100</f>
        <v>100</v>
      </c>
      <c r="N18" s="45"/>
      <c r="O18" s="45"/>
      <c r="P18" s="46"/>
      <c r="Q18" s="46"/>
      <c r="R18" s="46"/>
      <c r="S18" s="46"/>
      <c r="T18" s="46">
        <f t="shared" si="3"/>
        <v>2.4</v>
      </c>
      <c r="U18" s="46">
        <f t="shared" si="3"/>
        <v>2.4</v>
      </c>
      <c r="V18" s="46">
        <f t="shared" si="0"/>
        <v>100</v>
      </c>
    </row>
    <row r="19" spans="1:22" s="37" customFormat="1" ht="95.25" customHeight="1" x14ac:dyDescent="0.2">
      <c r="A19" s="57" t="s">
        <v>154</v>
      </c>
      <c r="B19" s="59" t="s">
        <v>54</v>
      </c>
      <c r="C19" s="45" t="s">
        <v>23</v>
      </c>
      <c r="D19" s="44">
        <v>111</v>
      </c>
      <c r="E19" s="45" t="s">
        <v>121</v>
      </c>
      <c r="F19" s="45" t="s">
        <v>155</v>
      </c>
      <c r="G19" s="44">
        <v>612</v>
      </c>
      <c r="H19" s="45">
        <v>57.9</v>
      </c>
      <c r="I19" s="45">
        <v>57.9</v>
      </c>
      <c r="J19" s="45">
        <f>I19/H19*100</f>
        <v>100</v>
      </c>
      <c r="K19" s="45"/>
      <c r="L19" s="45"/>
      <c r="M19" s="45"/>
      <c r="N19" s="45"/>
      <c r="O19" s="45"/>
      <c r="P19" s="46"/>
      <c r="Q19" s="46"/>
      <c r="R19" s="46"/>
      <c r="S19" s="46"/>
      <c r="T19" s="46">
        <f t="shared" si="3"/>
        <v>57.9</v>
      </c>
      <c r="U19" s="46">
        <f t="shared" si="3"/>
        <v>57.9</v>
      </c>
      <c r="V19" s="46">
        <f t="shared" si="0"/>
        <v>100</v>
      </c>
    </row>
    <row r="20" spans="1:22" s="37" customFormat="1" ht="154.5" customHeight="1" x14ac:dyDescent="0.2">
      <c r="A20" s="57" t="s">
        <v>156</v>
      </c>
      <c r="B20" s="61" t="s">
        <v>55</v>
      </c>
      <c r="C20" s="45" t="s">
        <v>23</v>
      </c>
      <c r="D20" s="44">
        <v>111</v>
      </c>
      <c r="E20" s="45" t="s">
        <v>121</v>
      </c>
      <c r="F20" s="45" t="s">
        <v>157</v>
      </c>
      <c r="G20" s="44">
        <v>612</v>
      </c>
      <c r="H20" s="45"/>
      <c r="I20" s="45"/>
      <c r="J20" s="45"/>
      <c r="K20" s="45">
        <v>183.8</v>
      </c>
      <c r="L20" s="45">
        <v>183.8</v>
      </c>
      <c r="M20" s="45">
        <f>L20/K20*100</f>
        <v>100</v>
      </c>
      <c r="N20" s="45"/>
      <c r="O20" s="45"/>
      <c r="P20" s="46"/>
      <c r="Q20" s="46"/>
      <c r="R20" s="46"/>
      <c r="S20" s="46"/>
      <c r="T20" s="46">
        <f t="shared" si="3"/>
        <v>183.8</v>
      </c>
      <c r="U20" s="46">
        <f t="shared" si="3"/>
        <v>183.8</v>
      </c>
      <c r="V20" s="46">
        <f t="shared" si="0"/>
        <v>100</v>
      </c>
    </row>
    <row r="21" spans="1:22" s="37" customFormat="1" ht="180" x14ac:dyDescent="0.2">
      <c r="A21" s="57" t="s">
        <v>158</v>
      </c>
      <c r="B21" s="59" t="s">
        <v>159</v>
      </c>
      <c r="C21" s="45" t="s">
        <v>23</v>
      </c>
      <c r="D21" s="44">
        <v>111</v>
      </c>
      <c r="E21" s="45" t="s">
        <v>121</v>
      </c>
      <c r="F21" s="45" t="s">
        <v>160</v>
      </c>
      <c r="G21" s="44">
        <v>612</v>
      </c>
      <c r="H21" s="45"/>
      <c r="I21" s="45"/>
      <c r="J21" s="45"/>
      <c r="K21" s="45">
        <v>7001.8</v>
      </c>
      <c r="L21" s="45">
        <v>7001.8</v>
      </c>
      <c r="M21" s="45">
        <f>L21/K21*100</f>
        <v>100</v>
      </c>
      <c r="N21" s="45"/>
      <c r="O21" s="45"/>
      <c r="P21" s="46"/>
      <c r="Q21" s="46"/>
      <c r="R21" s="46"/>
      <c r="S21" s="46"/>
      <c r="T21" s="46">
        <f t="shared" si="3"/>
        <v>7001.8</v>
      </c>
      <c r="U21" s="46">
        <f t="shared" si="3"/>
        <v>7001.8</v>
      </c>
      <c r="V21" s="46">
        <f t="shared" si="0"/>
        <v>100</v>
      </c>
    </row>
    <row r="22" spans="1:22" s="37" customFormat="1" ht="73.5" customHeight="1" x14ac:dyDescent="0.2">
      <c r="A22" s="62" t="s">
        <v>161</v>
      </c>
      <c r="B22" s="59" t="s">
        <v>162</v>
      </c>
      <c r="C22" s="45" t="s">
        <v>23</v>
      </c>
      <c r="D22" s="44">
        <v>111</v>
      </c>
      <c r="E22" s="45" t="s">
        <v>121</v>
      </c>
      <c r="F22" s="45" t="s">
        <v>163</v>
      </c>
      <c r="G22" s="44">
        <v>612</v>
      </c>
      <c r="H22" s="45"/>
      <c r="I22" s="45"/>
      <c r="J22" s="45"/>
      <c r="K22" s="45">
        <v>449</v>
      </c>
      <c r="L22" s="45">
        <v>449</v>
      </c>
      <c r="M22" s="45">
        <f>L22/K22*100</f>
        <v>100</v>
      </c>
      <c r="N22" s="45"/>
      <c r="O22" s="45"/>
      <c r="P22" s="46"/>
      <c r="Q22" s="46"/>
      <c r="R22" s="46"/>
      <c r="S22" s="46"/>
      <c r="T22" s="46">
        <f t="shared" si="3"/>
        <v>449</v>
      </c>
      <c r="U22" s="46">
        <f t="shared" si="3"/>
        <v>449</v>
      </c>
      <c r="V22" s="46">
        <f t="shared" si="0"/>
        <v>100</v>
      </c>
    </row>
    <row r="23" spans="1:22" s="37" customFormat="1" ht="71.25" customHeight="1" x14ac:dyDescent="0.2">
      <c r="A23" s="63" t="s">
        <v>164</v>
      </c>
      <c r="B23" s="64" t="s">
        <v>165</v>
      </c>
      <c r="C23" s="45" t="s">
        <v>23</v>
      </c>
      <c r="D23" s="44">
        <v>111</v>
      </c>
      <c r="E23" s="45" t="s">
        <v>121</v>
      </c>
      <c r="F23" s="45" t="s">
        <v>166</v>
      </c>
      <c r="G23" s="44">
        <v>611</v>
      </c>
      <c r="H23" s="45">
        <v>10</v>
      </c>
      <c r="I23" s="45">
        <v>10</v>
      </c>
      <c r="J23" s="45">
        <f>I23/H23*100</f>
        <v>100</v>
      </c>
      <c r="K23" s="45"/>
      <c r="L23" s="45"/>
      <c r="M23" s="45"/>
      <c r="N23" s="45"/>
      <c r="O23" s="45"/>
      <c r="P23" s="46"/>
      <c r="Q23" s="46"/>
      <c r="R23" s="46"/>
      <c r="S23" s="46"/>
      <c r="T23" s="46">
        <f t="shared" si="3"/>
        <v>10</v>
      </c>
      <c r="U23" s="46">
        <f t="shared" si="3"/>
        <v>10</v>
      </c>
      <c r="V23" s="46">
        <f t="shared" si="0"/>
        <v>100</v>
      </c>
    </row>
    <row r="24" spans="1:22" s="37" customFormat="1" ht="84" x14ac:dyDescent="0.2">
      <c r="A24" s="65" t="s">
        <v>167</v>
      </c>
      <c r="B24" s="66" t="s">
        <v>168</v>
      </c>
      <c r="C24" s="67" t="s">
        <v>23</v>
      </c>
      <c r="D24" s="68">
        <v>111</v>
      </c>
      <c r="E24" s="67" t="s">
        <v>169</v>
      </c>
      <c r="F24" s="69"/>
      <c r="G24" s="70"/>
      <c r="H24" s="67">
        <f>H25+H26+H27+H28+H29+H30</f>
        <v>2011.3</v>
      </c>
      <c r="I24" s="67">
        <f>I25+I26+I27+I28+I29+I30</f>
        <v>1836</v>
      </c>
      <c r="J24" s="67">
        <f>I24/H24*100</f>
        <v>91.284244021279775</v>
      </c>
      <c r="K24" s="67">
        <f>K25+K26+K27+K28+K29+K30</f>
        <v>101.99999999999999</v>
      </c>
      <c r="L24" s="67">
        <f>L25+L26+L27+L28+L29+L30</f>
        <v>100.8</v>
      </c>
      <c r="M24" s="67">
        <f>L24/K24*100</f>
        <v>98.823529411764724</v>
      </c>
      <c r="N24" s="67"/>
      <c r="O24" s="67"/>
      <c r="P24" s="67"/>
      <c r="Q24" s="67"/>
      <c r="R24" s="67"/>
      <c r="S24" s="67"/>
      <c r="T24" s="67">
        <f>T25+T26+T27+T28+T29+T30</f>
        <v>2113.3000000000002</v>
      </c>
      <c r="U24" s="67">
        <f>U25+U26+U27+U28+U29+U30</f>
        <v>1936.8</v>
      </c>
      <c r="V24" s="71">
        <f>U24/T24*100</f>
        <v>91.648133251313098</v>
      </c>
    </row>
    <row r="25" spans="1:22" s="37" customFormat="1" ht="112.5" customHeight="1" x14ac:dyDescent="0.2">
      <c r="A25" s="57" t="s">
        <v>170</v>
      </c>
      <c r="B25" s="59" t="s">
        <v>56</v>
      </c>
      <c r="C25" s="72" t="s">
        <v>23</v>
      </c>
      <c r="D25" s="73">
        <v>111</v>
      </c>
      <c r="E25" s="72" t="s">
        <v>169</v>
      </c>
      <c r="F25" s="45" t="s">
        <v>171</v>
      </c>
      <c r="G25" s="44" t="s">
        <v>172</v>
      </c>
      <c r="H25" s="45">
        <v>1984.3</v>
      </c>
      <c r="I25" s="45">
        <v>1809</v>
      </c>
      <c r="J25" s="45">
        <f>I25/H25*100</f>
        <v>91.165650355289017</v>
      </c>
      <c r="K25" s="45"/>
      <c r="L25" s="45"/>
      <c r="M25" s="45"/>
      <c r="N25" s="45"/>
      <c r="O25" s="45"/>
      <c r="P25" s="46"/>
      <c r="Q25" s="46"/>
      <c r="R25" s="46"/>
      <c r="S25" s="46"/>
      <c r="T25" s="46">
        <f t="shared" ref="T25:U30" si="4">H25+K25+N25+Q25</f>
        <v>1984.3</v>
      </c>
      <c r="U25" s="46">
        <f t="shared" si="4"/>
        <v>1809</v>
      </c>
      <c r="V25" s="74">
        <f t="shared" ref="V25:V30" si="5">U25/T25*100</f>
        <v>91.165650355289017</v>
      </c>
    </row>
    <row r="26" spans="1:22" s="37" customFormat="1" ht="94.5" customHeight="1" x14ac:dyDescent="0.2">
      <c r="A26" s="57" t="s">
        <v>173</v>
      </c>
      <c r="B26" s="59" t="s">
        <v>57</v>
      </c>
      <c r="C26" s="72" t="s">
        <v>23</v>
      </c>
      <c r="D26" s="73">
        <v>111</v>
      </c>
      <c r="E26" s="72" t="s">
        <v>169</v>
      </c>
      <c r="F26" s="45" t="s">
        <v>174</v>
      </c>
      <c r="G26" s="44" t="s">
        <v>58</v>
      </c>
      <c r="H26" s="45"/>
      <c r="I26" s="45"/>
      <c r="J26" s="45"/>
      <c r="K26" s="45">
        <v>3</v>
      </c>
      <c r="L26" s="45">
        <v>1.9</v>
      </c>
      <c r="M26" s="45">
        <f>L26/K26*100</f>
        <v>63.333333333333329</v>
      </c>
      <c r="N26" s="45"/>
      <c r="O26" s="45"/>
      <c r="P26" s="46"/>
      <c r="Q26" s="46"/>
      <c r="R26" s="46"/>
      <c r="S26" s="46"/>
      <c r="T26" s="46">
        <f t="shared" si="4"/>
        <v>3</v>
      </c>
      <c r="U26" s="46">
        <f t="shared" si="4"/>
        <v>1.9</v>
      </c>
      <c r="V26" s="74">
        <f t="shared" si="5"/>
        <v>63.333333333333329</v>
      </c>
    </row>
    <row r="27" spans="1:22" s="37" customFormat="1" ht="97.5" customHeight="1" x14ac:dyDescent="0.2">
      <c r="A27" s="57" t="s">
        <v>175</v>
      </c>
      <c r="B27" s="59" t="s">
        <v>57</v>
      </c>
      <c r="C27" s="72" t="s">
        <v>23</v>
      </c>
      <c r="D27" s="73">
        <v>111</v>
      </c>
      <c r="E27" s="72" t="s">
        <v>169</v>
      </c>
      <c r="F27" s="45" t="s">
        <v>176</v>
      </c>
      <c r="G27" s="44" t="s">
        <v>58</v>
      </c>
      <c r="H27" s="45">
        <v>27</v>
      </c>
      <c r="I27" s="45">
        <v>27</v>
      </c>
      <c r="J27" s="45">
        <v>100</v>
      </c>
      <c r="K27" s="45"/>
      <c r="L27" s="45"/>
      <c r="M27" s="45"/>
      <c r="N27" s="45"/>
      <c r="O27" s="45"/>
      <c r="P27" s="46"/>
      <c r="Q27" s="46"/>
      <c r="R27" s="46"/>
      <c r="S27" s="46"/>
      <c r="T27" s="46">
        <f t="shared" si="4"/>
        <v>27</v>
      </c>
      <c r="U27" s="46">
        <f t="shared" si="4"/>
        <v>27</v>
      </c>
      <c r="V27" s="74">
        <f t="shared" si="5"/>
        <v>100</v>
      </c>
    </row>
    <row r="28" spans="1:22" s="37" customFormat="1" ht="29.25" customHeight="1" x14ac:dyDescent="0.2">
      <c r="A28" s="281" t="s">
        <v>177</v>
      </c>
      <c r="B28" s="284" t="s">
        <v>178</v>
      </c>
      <c r="C28" s="279" t="s">
        <v>23</v>
      </c>
      <c r="D28" s="293">
        <v>111</v>
      </c>
      <c r="E28" s="291" t="s">
        <v>169</v>
      </c>
      <c r="F28" s="279" t="s">
        <v>179</v>
      </c>
      <c r="G28" s="44">
        <v>111</v>
      </c>
      <c r="H28" s="45"/>
      <c r="I28" s="45"/>
      <c r="J28" s="45"/>
      <c r="K28" s="45">
        <v>61.6</v>
      </c>
      <c r="L28" s="45">
        <v>61.5</v>
      </c>
      <c r="M28" s="45">
        <f>L28/K28*100</f>
        <v>99.837662337662337</v>
      </c>
      <c r="N28" s="45"/>
      <c r="O28" s="45"/>
      <c r="P28" s="46"/>
      <c r="Q28" s="46"/>
      <c r="R28" s="46"/>
      <c r="S28" s="46"/>
      <c r="T28" s="46">
        <f t="shared" si="4"/>
        <v>61.6</v>
      </c>
      <c r="U28" s="46">
        <f t="shared" si="4"/>
        <v>61.5</v>
      </c>
      <c r="V28" s="74">
        <f t="shared" si="5"/>
        <v>99.837662337662337</v>
      </c>
    </row>
    <row r="29" spans="1:22" s="37" customFormat="1" ht="27.75" customHeight="1" x14ac:dyDescent="0.2">
      <c r="A29" s="282"/>
      <c r="B29" s="285"/>
      <c r="C29" s="287"/>
      <c r="D29" s="294"/>
      <c r="E29" s="296"/>
      <c r="F29" s="287"/>
      <c r="G29" s="44">
        <v>119</v>
      </c>
      <c r="H29" s="45"/>
      <c r="I29" s="45"/>
      <c r="J29" s="45"/>
      <c r="K29" s="45">
        <v>18.600000000000001</v>
      </c>
      <c r="L29" s="45">
        <v>18.600000000000001</v>
      </c>
      <c r="M29" s="45">
        <f>L29/K29*100</f>
        <v>100</v>
      </c>
      <c r="N29" s="45"/>
      <c r="O29" s="45"/>
      <c r="P29" s="46"/>
      <c r="Q29" s="46"/>
      <c r="R29" s="46"/>
      <c r="S29" s="46"/>
      <c r="T29" s="46">
        <f t="shared" si="4"/>
        <v>18.600000000000001</v>
      </c>
      <c r="U29" s="46">
        <f t="shared" si="4"/>
        <v>18.600000000000001</v>
      </c>
      <c r="V29" s="74">
        <f t="shared" si="5"/>
        <v>100</v>
      </c>
    </row>
    <row r="30" spans="1:22" s="37" customFormat="1" ht="29.25" customHeight="1" x14ac:dyDescent="0.2">
      <c r="A30" s="283"/>
      <c r="B30" s="286"/>
      <c r="C30" s="280"/>
      <c r="D30" s="295"/>
      <c r="E30" s="292"/>
      <c r="F30" s="280"/>
      <c r="G30" s="44">
        <v>244</v>
      </c>
      <c r="H30" s="45"/>
      <c r="I30" s="45"/>
      <c r="J30" s="45"/>
      <c r="K30" s="45">
        <v>18.8</v>
      </c>
      <c r="L30" s="45">
        <v>18.8</v>
      </c>
      <c r="M30" s="45">
        <f>L30/K30*100</f>
        <v>100</v>
      </c>
      <c r="N30" s="45"/>
      <c r="O30" s="45"/>
      <c r="P30" s="46"/>
      <c r="Q30" s="46"/>
      <c r="R30" s="46"/>
      <c r="S30" s="46"/>
      <c r="T30" s="46">
        <f t="shared" si="4"/>
        <v>18.8</v>
      </c>
      <c r="U30" s="46">
        <f t="shared" si="4"/>
        <v>18.8</v>
      </c>
      <c r="V30" s="74">
        <f t="shared" si="5"/>
        <v>100</v>
      </c>
    </row>
    <row r="31" spans="1:22" s="37" customFormat="1" ht="115.5" x14ac:dyDescent="0.2">
      <c r="A31" s="57" t="s">
        <v>180</v>
      </c>
      <c r="B31" s="71" t="s">
        <v>181</v>
      </c>
      <c r="C31" s="69" t="s">
        <v>23</v>
      </c>
      <c r="D31" s="70">
        <v>111</v>
      </c>
      <c r="E31" s="69"/>
      <c r="F31" s="69"/>
      <c r="G31" s="70"/>
      <c r="H31" s="67">
        <f>H32+H33+H34+H35+H36+H37+H38+H39+H40+H41+H42+H43+H44+H45+H46+H47+H48+H49+H50+H51+H52+H53+H54+H55+H56+H57+H58</f>
        <v>39773.699999999997</v>
      </c>
      <c r="I31" s="67">
        <f>I32+I33+I34+I35+I36+I37+I38+I39+I40+I41+I42+I43+I44+I45+I46+I47+I48+I49+I50+I51+I52+I53+I54+I55+I56+I57+I58</f>
        <v>38983.9</v>
      </c>
      <c r="J31" s="67">
        <f>I31/H31*100</f>
        <v>98.014265708244409</v>
      </c>
      <c r="K31" s="67">
        <f>K32+K33+K34+K35+K36+K37+K38+K39+K40+K41+K42+K43+K44+K45+K46+K47+K48+K49+K50+K51+K52+K53+K54+K55+K56+K57+K58</f>
        <v>9089.8000000000011</v>
      </c>
      <c r="L31" s="67">
        <f>L32+L33+L34+L35+L36+L37+L38+L39+L40+L41+L42+L43+L44+L45+L46+L47+L48+L49+L50+L51+L52+L53+L54+L55+L56+L57+L58</f>
        <v>8784.3000000000011</v>
      </c>
      <c r="M31" s="67">
        <f>L31/K31*100</f>
        <v>96.639089968976208</v>
      </c>
      <c r="N31" s="67"/>
      <c r="O31" s="67"/>
      <c r="P31" s="67"/>
      <c r="Q31" s="67"/>
      <c r="R31" s="67"/>
      <c r="S31" s="67"/>
      <c r="T31" s="67">
        <f>T32+T33+T34+T35+T36+T37+T38+T39+T40+T41+T42+T43+T44+T45+T46+T47+T48+T49+T50+T51+T52+T53+T54+T55+T56+T57+T58</f>
        <v>48863.499999999985</v>
      </c>
      <c r="U31" s="67">
        <f>U32+U33+U34+U35+U36+U37+U38+U39+U40+U41+U42+U43+U44+U45+U46+U47+U48+U49+U50+U51+U52+U53+U54+U55+U56+U57+U58</f>
        <v>47768.19999999999</v>
      </c>
      <c r="V31" s="67">
        <f>U31/T31*100</f>
        <v>97.758449558463894</v>
      </c>
    </row>
    <row r="32" spans="1:22" s="37" customFormat="1" ht="30.75" customHeight="1" x14ac:dyDescent="0.2">
      <c r="A32" s="281" t="s">
        <v>182</v>
      </c>
      <c r="B32" s="284" t="s">
        <v>59</v>
      </c>
      <c r="C32" s="291" t="s">
        <v>23</v>
      </c>
      <c r="D32" s="288">
        <v>111</v>
      </c>
      <c r="E32" s="279" t="s">
        <v>183</v>
      </c>
      <c r="F32" s="279" t="s">
        <v>184</v>
      </c>
      <c r="G32" s="44">
        <v>611</v>
      </c>
      <c r="H32" s="45">
        <v>8298.5</v>
      </c>
      <c r="I32" s="45">
        <v>8298.5</v>
      </c>
      <c r="J32" s="45">
        <f>I32/H32*100</f>
        <v>100</v>
      </c>
      <c r="K32" s="45"/>
      <c r="L32" s="45"/>
      <c r="M32" s="45"/>
      <c r="N32" s="45"/>
      <c r="O32" s="45"/>
      <c r="P32" s="46"/>
      <c r="Q32" s="46"/>
      <c r="R32" s="46"/>
      <c r="S32" s="46"/>
      <c r="T32" s="74">
        <f>H32+K32+N32+Q32</f>
        <v>8298.5</v>
      </c>
      <c r="U32" s="46">
        <f>I32+L32+O32+R32</f>
        <v>8298.5</v>
      </c>
      <c r="V32" s="46">
        <f>U32/T32*100</f>
        <v>100</v>
      </c>
    </row>
    <row r="33" spans="1:22" s="37" customFormat="1" ht="28.5" customHeight="1" x14ac:dyDescent="0.2">
      <c r="A33" s="283"/>
      <c r="B33" s="286"/>
      <c r="C33" s="292"/>
      <c r="D33" s="290"/>
      <c r="E33" s="280"/>
      <c r="F33" s="280"/>
      <c r="G33" s="44">
        <v>612</v>
      </c>
      <c r="H33" s="45">
        <v>90</v>
      </c>
      <c r="I33" s="45">
        <v>90</v>
      </c>
      <c r="J33" s="45">
        <f>I33/H33*100</f>
        <v>100</v>
      </c>
      <c r="K33" s="45"/>
      <c r="L33" s="45"/>
      <c r="M33" s="45"/>
      <c r="N33" s="45"/>
      <c r="O33" s="45"/>
      <c r="P33" s="46"/>
      <c r="Q33" s="46"/>
      <c r="R33" s="46"/>
      <c r="S33" s="46"/>
      <c r="T33" s="74">
        <f t="shared" ref="T33:U58" si="6">H33+K33+N33+Q33</f>
        <v>90</v>
      </c>
      <c r="U33" s="46">
        <f t="shared" si="6"/>
        <v>90</v>
      </c>
      <c r="V33" s="46">
        <f t="shared" ref="V33:V58" si="7">U33/T33*100</f>
        <v>100</v>
      </c>
    </row>
    <row r="34" spans="1:22" s="37" customFormat="1" ht="27.75" customHeight="1" x14ac:dyDescent="0.2">
      <c r="A34" s="281" t="s">
        <v>185</v>
      </c>
      <c r="B34" s="279" t="s">
        <v>60</v>
      </c>
      <c r="C34" s="279" t="s">
        <v>23</v>
      </c>
      <c r="D34" s="288">
        <v>111</v>
      </c>
      <c r="E34" s="279" t="s">
        <v>121</v>
      </c>
      <c r="F34" s="279" t="s">
        <v>186</v>
      </c>
      <c r="G34" s="44">
        <v>111</v>
      </c>
      <c r="H34" s="45">
        <v>82.3</v>
      </c>
      <c r="I34" s="45">
        <v>82.3</v>
      </c>
      <c r="J34" s="45">
        <f t="shared" ref="J34:J44" si="8">I34/H34*100</f>
        <v>100</v>
      </c>
      <c r="K34" s="45"/>
      <c r="L34" s="45"/>
      <c r="M34" s="45"/>
      <c r="N34" s="45"/>
      <c r="O34" s="45"/>
      <c r="P34" s="46"/>
      <c r="Q34" s="46"/>
      <c r="R34" s="46"/>
      <c r="S34" s="46"/>
      <c r="T34" s="74">
        <f t="shared" si="6"/>
        <v>82.3</v>
      </c>
      <c r="U34" s="46">
        <f t="shared" si="6"/>
        <v>82.3</v>
      </c>
      <c r="V34" s="46">
        <f t="shared" si="7"/>
        <v>100</v>
      </c>
    </row>
    <row r="35" spans="1:22" s="37" customFormat="1" ht="12" x14ac:dyDescent="0.2">
      <c r="A35" s="282"/>
      <c r="B35" s="287"/>
      <c r="C35" s="287"/>
      <c r="D35" s="289"/>
      <c r="E35" s="287"/>
      <c r="F35" s="287"/>
      <c r="G35" s="44">
        <v>119</v>
      </c>
      <c r="H35" s="45">
        <v>59.4</v>
      </c>
      <c r="I35" s="45">
        <v>59.4</v>
      </c>
      <c r="J35" s="45">
        <f t="shared" si="8"/>
        <v>100</v>
      </c>
      <c r="K35" s="45"/>
      <c r="L35" s="45"/>
      <c r="M35" s="45"/>
      <c r="N35" s="45"/>
      <c r="O35" s="45"/>
      <c r="P35" s="46"/>
      <c r="Q35" s="46"/>
      <c r="R35" s="46"/>
      <c r="S35" s="46"/>
      <c r="T35" s="74">
        <f t="shared" si="6"/>
        <v>59.4</v>
      </c>
      <c r="U35" s="46">
        <f t="shared" si="6"/>
        <v>59.4</v>
      </c>
      <c r="V35" s="46">
        <f t="shared" si="7"/>
        <v>100</v>
      </c>
    </row>
    <row r="36" spans="1:22" s="37" customFormat="1" ht="12" x14ac:dyDescent="0.2">
      <c r="A36" s="282"/>
      <c r="B36" s="287"/>
      <c r="C36" s="287"/>
      <c r="D36" s="289"/>
      <c r="E36" s="287"/>
      <c r="F36" s="287"/>
      <c r="G36" s="44">
        <v>244</v>
      </c>
      <c r="H36" s="45">
        <v>2.4</v>
      </c>
      <c r="I36" s="45">
        <v>2.4</v>
      </c>
      <c r="J36" s="45">
        <f t="shared" si="8"/>
        <v>100</v>
      </c>
      <c r="K36" s="45"/>
      <c r="L36" s="45"/>
      <c r="M36" s="45"/>
      <c r="N36" s="45"/>
      <c r="O36" s="45"/>
      <c r="P36" s="46"/>
      <c r="Q36" s="46"/>
      <c r="R36" s="46"/>
      <c r="S36" s="46"/>
      <c r="T36" s="74">
        <f t="shared" si="6"/>
        <v>2.4</v>
      </c>
      <c r="U36" s="46">
        <f t="shared" si="6"/>
        <v>2.4</v>
      </c>
      <c r="V36" s="46">
        <f t="shared" si="7"/>
        <v>100</v>
      </c>
    </row>
    <row r="37" spans="1:22" s="37" customFormat="1" ht="12" x14ac:dyDescent="0.2">
      <c r="A37" s="283"/>
      <c r="B37" s="280"/>
      <c r="C37" s="280"/>
      <c r="D37" s="290"/>
      <c r="E37" s="280"/>
      <c r="F37" s="280"/>
      <c r="G37" s="44">
        <v>853</v>
      </c>
      <c r="H37" s="45">
        <v>0.1</v>
      </c>
      <c r="I37" s="45">
        <v>0.1</v>
      </c>
      <c r="J37" s="45">
        <f t="shared" si="8"/>
        <v>100</v>
      </c>
      <c r="K37" s="45"/>
      <c r="L37" s="45"/>
      <c r="M37" s="45"/>
      <c r="N37" s="45"/>
      <c r="O37" s="45"/>
      <c r="P37" s="46"/>
      <c r="Q37" s="46"/>
      <c r="R37" s="46"/>
      <c r="S37" s="46"/>
      <c r="T37" s="74">
        <f t="shared" si="6"/>
        <v>0.1</v>
      </c>
      <c r="U37" s="46">
        <f t="shared" si="6"/>
        <v>0.1</v>
      </c>
      <c r="V37" s="46">
        <f t="shared" si="7"/>
        <v>100</v>
      </c>
    </row>
    <row r="38" spans="1:22" s="37" customFormat="1" ht="146.25" x14ac:dyDescent="0.2">
      <c r="A38" s="57" t="s">
        <v>187</v>
      </c>
      <c r="B38" s="46" t="s">
        <v>188</v>
      </c>
      <c r="C38" s="45" t="s">
        <v>23</v>
      </c>
      <c r="D38" s="44">
        <v>111</v>
      </c>
      <c r="E38" s="45" t="s">
        <v>121</v>
      </c>
      <c r="F38" s="45" t="s">
        <v>189</v>
      </c>
      <c r="G38" s="44">
        <v>244</v>
      </c>
      <c r="H38" s="45">
        <v>5</v>
      </c>
      <c r="I38" s="45">
        <v>5</v>
      </c>
      <c r="J38" s="45">
        <f t="shared" si="8"/>
        <v>100</v>
      </c>
      <c r="K38" s="45"/>
      <c r="L38" s="45"/>
      <c r="M38" s="45"/>
      <c r="N38" s="45"/>
      <c r="O38" s="45"/>
      <c r="P38" s="46"/>
      <c r="Q38" s="46"/>
      <c r="R38" s="46"/>
      <c r="S38" s="46"/>
      <c r="T38" s="74">
        <f t="shared" si="6"/>
        <v>5</v>
      </c>
      <c r="U38" s="46">
        <f t="shared" si="6"/>
        <v>5</v>
      </c>
      <c r="V38" s="46">
        <f t="shared" si="7"/>
        <v>100</v>
      </c>
    </row>
    <row r="39" spans="1:22" s="37" customFormat="1" ht="12.75" customHeight="1" x14ac:dyDescent="0.2">
      <c r="A39" s="281" t="s">
        <v>190</v>
      </c>
      <c r="B39" s="279" t="s">
        <v>191</v>
      </c>
      <c r="C39" s="279" t="s">
        <v>23</v>
      </c>
      <c r="D39" s="288">
        <v>111</v>
      </c>
      <c r="E39" s="279" t="s">
        <v>192</v>
      </c>
      <c r="F39" s="279" t="s">
        <v>193</v>
      </c>
      <c r="G39" s="44">
        <v>111</v>
      </c>
      <c r="H39" s="45">
        <v>2527.1999999999998</v>
      </c>
      <c r="I39" s="45">
        <v>2527.1999999999998</v>
      </c>
      <c r="J39" s="45">
        <f t="shared" si="8"/>
        <v>100</v>
      </c>
      <c r="K39" s="45"/>
      <c r="L39" s="45"/>
      <c r="M39" s="45"/>
      <c r="N39" s="45"/>
      <c r="O39" s="45"/>
      <c r="P39" s="46"/>
      <c r="Q39" s="46"/>
      <c r="R39" s="46"/>
      <c r="S39" s="46"/>
      <c r="T39" s="74">
        <f t="shared" si="6"/>
        <v>2527.1999999999998</v>
      </c>
      <c r="U39" s="46">
        <f t="shared" si="6"/>
        <v>2527.1999999999998</v>
      </c>
      <c r="V39" s="46">
        <f t="shared" si="7"/>
        <v>100</v>
      </c>
    </row>
    <row r="40" spans="1:22" s="37" customFormat="1" ht="12" x14ac:dyDescent="0.2">
      <c r="A40" s="282"/>
      <c r="B40" s="287"/>
      <c r="C40" s="287"/>
      <c r="D40" s="289"/>
      <c r="E40" s="287"/>
      <c r="F40" s="287"/>
      <c r="G40" s="44">
        <v>119</v>
      </c>
      <c r="H40" s="45">
        <v>749.4</v>
      </c>
      <c r="I40" s="45">
        <v>749.4</v>
      </c>
      <c r="J40" s="45">
        <f t="shared" si="8"/>
        <v>100</v>
      </c>
      <c r="K40" s="45"/>
      <c r="L40" s="45"/>
      <c r="M40" s="45"/>
      <c r="N40" s="45"/>
      <c r="O40" s="45"/>
      <c r="P40" s="46"/>
      <c r="Q40" s="46"/>
      <c r="R40" s="46"/>
      <c r="S40" s="46"/>
      <c r="T40" s="74">
        <f t="shared" si="6"/>
        <v>749.4</v>
      </c>
      <c r="U40" s="46">
        <f t="shared" si="6"/>
        <v>749.4</v>
      </c>
      <c r="V40" s="46">
        <f t="shared" si="7"/>
        <v>100</v>
      </c>
    </row>
    <row r="41" spans="1:22" s="37" customFormat="1" ht="12" x14ac:dyDescent="0.2">
      <c r="A41" s="282"/>
      <c r="B41" s="287"/>
      <c r="C41" s="287"/>
      <c r="D41" s="289"/>
      <c r="E41" s="287"/>
      <c r="F41" s="287"/>
      <c r="G41" s="44">
        <v>244</v>
      </c>
      <c r="H41" s="45">
        <v>789.5</v>
      </c>
      <c r="I41" s="45">
        <v>789.5</v>
      </c>
      <c r="J41" s="45">
        <f t="shared" si="8"/>
        <v>100</v>
      </c>
      <c r="K41" s="45"/>
      <c r="L41" s="45"/>
      <c r="M41" s="45"/>
      <c r="N41" s="45"/>
      <c r="O41" s="45"/>
      <c r="P41" s="46"/>
      <c r="Q41" s="46"/>
      <c r="R41" s="46"/>
      <c r="S41" s="46"/>
      <c r="T41" s="74">
        <f t="shared" si="6"/>
        <v>789.5</v>
      </c>
      <c r="U41" s="46">
        <f t="shared" si="6"/>
        <v>789.5</v>
      </c>
      <c r="V41" s="46">
        <f t="shared" si="7"/>
        <v>100</v>
      </c>
    </row>
    <row r="42" spans="1:22" s="37" customFormat="1" ht="12" x14ac:dyDescent="0.2">
      <c r="A42" s="282"/>
      <c r="B42" s="287"/>
      <c r="C42" s="287"/>
      <c r="D42" s="289"/>
      <c r="E42" s="287"/>
      <c r="F42" s="287"/>
      <c r="G42" s="44">
        <v>611</v>
      </c>
      <c r="H42" s="45">
        <v>13932.6</v>
      </c>
      <c r="I42" s="45">
        <v>13142.8</v>
      </c>
      <c r="J42" s="45">
        <f t="shared" si="8"/>
        <v>94.331280593715448</v>
      </c>
      <c r="K42" s="45"/>
      <c r="L42" s="45"/>
      <c r="M42" s="45"/>
      <c r="N42" s="45"/>
      <c r="O42" s="45"/>
      <c r="P42" s="46"/>
      <c r="Q42" s="46"/>
      <c r="R42" s="46"/>
      <c r="S42" s="46"/>
      <c r="T42" s="74">
        <f t="shared" si="6"/>
        <v>13932.6</v>
      </c>
      <c r="U42" s="46">
        <f t="shared" si="6"/>
        <v>13142.8</v>
      </c>
      <c r="V42" s="46">
        <f t="shared" si="7"/>
        <v>94.331280593715448</v>
      </c>
    </row>
    <row r="43" spans="1:22" s="37" customFormat="1" ht="12" x14ac:dyDescent="0.2">
      <c r="A43" s="283"/>
      <c r="B43" s="280"/>
      <c r="C43" s="280"/>
      <c r="D43" s="290"/>
      <c r="E43" s="280"/>
      <c r="F43" s="280"/>
      <c r="G43" s="44">
        <v>853</v>
      </c>
      <c r="H43" s="45">
        <v>0.8</v>
      </c>
      <c r="I43" s="45">
        <v>0.8</v>
      </c>
      <c r="J43" s="45">
        <f t="shared" si="8"/>
        <v>100</v>
      </c>
      <c r="K43" s="45"/>
      <c r="L43" s="45"/>
      <c r="M43" s="45"/>
      <c r="N43" s="45"/>
      <c r="O43" s="45"/>
      <c r="P43" s="46"/>
      <c r="Q43" s="46"/>
      <c r="R43" s="46"/>
      <c r="S43" s="46"/>
      <c r="T43" s="74">
        <f t="shared" si="6"/>
        <v>0.8</v>
      </c>
      <c r="U43" s="46">
        <f t="shared" si="6"/>
        <v>0.8</v>
      </c>
      <c r="V43" s="46">
        <f t="shared" si="7"/>
        <v>100</v>
      </c>
    </row>
    <row r="44" spans="1:22" s="37" customFormat="1" ht="337.5" x14ac:dyDescent="0.2">
      <c r="A44" s="62" t="s">
        <v>194</v>
      </c>
      <c r="B44" s="59" t="s">
        <v>195</v>
      </c>
      <c r="C44" s="45" t="s">
        <v>23</v>
      </c>
      <c r="D44" s="44">
        <v>111</v>
      </c>
      <c r="E44" s="45" t="s">
        <v>183</v>
      </c>
      <c r="F44" s="45" t="s">
        <v>196</v>
      </c>
      <c r="G44" s="44">
        <v>612</v>
      </c>
      <c r="H44" s="45">
        <v>400</v>
      </c>
      <c r="I44" s="45">
        <v>400</v>
      </c>
      <c r="J44" s="45">
        <f t="shared" si="8"/>
        <v>100</v>
      </c>
      <c r="K44" s="45"/>
      <c r="L44" s="45"/>
      <c r="M44" s="45"/>
      <c r="N44" s="45"/>
      <c r="O44" s="45"/>
      <c r="P44" s="46"/>
      <c r="Q44" s="46"/>
      <c r="R44" s="46"/>
      <c r="S44" s="46"/>
      <c r="T44" s="74">
        <f t="shared" si="6"/>
        <v>400</v>
      </c>
      <c r="U44" s="46">
        <f t="shared" si="6"/>
        <v>400</v>
      </c>
      <c r="V44" s="46">
        <f t="shared" si="7"/>
        <v>100</v>
      </c>
    </row>
    <row r="45" spans="1:22" s="37" customFormat="1" ht="281.25" x14ac:dyDescent="0.2">
      <c r="A45" s="62" t="s">
        <v>197</v>
      </c>
      <c r="B45" s="59" t="s">
        <v>198</v>
      </c>
      <c r="C45" s="45" t="s">
        <v>23</v>
      </c>
      <c r="D45" s="44">
        <v>111</v>
      </c>
      <c r="E45" s="45" t="s">
        <v>183</v>
      </c>
      <c r="F45" s="45" t="s">
        <v>199</v>
      </c>
      <c r="G45" s="44">
        <v>612</v>
      </c>
      <c r="H45" s="45"/>
      <c r="I45" s="45"/>
      <c r="J45" s="45"/>
      <c r="K45" s="45">
        <v>25.5</v>
      </c>
      <c r="L45" s="45">
        <v>25.5</v>
      </c>
      <c r="M45" s="45">
        <f>L45/K45*100</f>
        <v>100</v>
      </c>
      <c r="N45" s="45"/>
      <c r="O45" s="45"/>
      <c r="P45" s="46"/>
      <c r="Q45" s="46"/>
      <c r="R45" s="46"/>
      <c r="S45" s="46"/>
      <c r="T45" s="74">
        <f t="shared" si="6"/>
        <v>25.5</v>
      </c>
      <c r="U45" s="46">
        <f t="shared" si="6"/>
        <v>25.5</v>
      </c>
      <c r="V45" s="46">
        <f t="shared" si="7"/>
        <v>100</v>
      </c>
    </row>
    <row r="46" spans="1:22" s="37" customFormat="1" ht="34.5" customHeight="1" x14ac:dyDescent="0.2">
      <c r="A46" s="281" t="s">
        <v>200</v>
      </c>
      <c r="B46" s="284" t="s">
        <v>201</v>
      </c>
      <c r="C46" s="279" t="s">
        <v>23</v>
      </c>
      <c r="D46" s="288">
        <v>111</v>
      </c>
      <c r="E46" s="279" t="s">
        <v>192</v>
      </c>
      <c r="F46" s="279" t="s">
        <v>199</v>
      </c>
      <c r="G46" s="44">
        <v>111</v>
      </c>
      <c r="H46" s="45"/>
      <c r="I46" s="45"/>
      <c r="J46" s="45"/>
      <c r="K46" s="45">
        <v>117.8</v>
      </c>
      <c r="L46" s="45">
        <v>117.8</v>
      </c>
      <c r="M46" s="45">
        <f>L46/K46*100</f>
        <v>100</v>
      </c>
      <c r="N46" s="45"/>
      <c r="O46" s="45"/>
      <c r="P46" s="46"/>
      <c r="Q46" s="46"/>
      <c r="R46" s="46"/>
      <c r="S46" s="46"/>
      <c r="T46" s="74">
        <f t="shared" si="6"/>
        <v>117.8</v>
      </c>
      <c r="U46" s="46">
        <f t="shared" si="6"/>
        <v>117.8</v>
      </c>
      <c r="V46" s="46">
        <f t="shared" si="7"/>
        <v>100</v>
      </c>
    </row>
    <row r="47" spans="1:22" s="37" customFormat="1" ht="32.25" customHeight="1" x14ac:dyDescent="0.2">
      <c r="A47" s="282"/>
      <c r="B47" s="285"/>
      <c r="C47" s="287"/>
      <c r="D47" s="289"/>
      <c r="E47" s="287"/>
      <c r="F47" s="287"/>
      <c r="G47" s="44">
        <v>119</v>
      </c>
      <c r="H47" s="45"/>
      <c r="I47" s="45"/>
      <c r="J47" s="45"/>
      <c r="K47" s="45">
        <v>23.6</v>
      </c>
      <c r="L47" s="45">
        <v>23.6</v>
      </c>
      <c r="M47" s="45">
        <f>L47/K47*100</f>
        <v>100</v>
      </c>
      <c r="N47" s="45"/>
      <c r="O47" s="45"/>
      <c r="P47" s="46"/>
      <c r="Q47" s="46"/>
      <c r="R47" s="46"/>
      <c r="S47" s="46"/>
      <c r="T47" s="74">
        <f t="shared" si="6"/>
        <v>23.6</v>
      </c>
      <c r="U47" s="46">
        <f t="shared" si="6"/>
        <v>23.6</v>
      </c>
      <c r="V47" s="46">
        <f t="shared" si="7"/>
        <v>100</v>
      </c>
    </row>
    <row r="48" spans="1:22" s="37" customFormat="1" ht="29.25" customHeight="1" x14ac:dyDescent="0.2">
      <c r="A48" s="283"/>
      <c r="B48" s="286"/>
      <c r="C48" s="280"/>
      <c r="D48" s="290"/>
      <c r="E48" s="280"/>
      <c r="F48" s="280"/>
      <c r="G48" s="44">
        <v>612</v>
      </c>
      <c r="H48" s="45"/>
      <c r="I48" s="45"/>
      <c r="J48" s="45"/>
      <c r="K48" s="45">
        <v>8268</v>
      </c>
      <c r="L48" s="45">
        <v>7962.5</v>
      </c>
      <c r="M48" s="45">
        <f>L48/K48*100</f>
        <v>96.30503144654088</v>
      </c>
      <c r="N48" s="45"/>
      <c r="O48" s="45"/>
      <c r="P48" s="46"/>
      <c r="Q48" s="46"/>
      <c r="R48" s="46"/>
      <c r="S48" s="46"/>
      <c r="T48" s="74">
        <f t="shared" si="6"/>
        <v>8268</v>
      </c>
      <c r="U48" s="46">
        <f t="shared" si="6"/>
        <v>7962.5</v>
      </c>
      <c r="V48" s="46">
        <f t="shared" si="7"/>
        <v>96.30503144654088</v>
      </c>
    </row>
    <row r="49" spans="1:22" s="37" customFormat="1" ht="104.25" customHeight="1" x14ac:dyDescent="0.2">
      <c r="A49" s="62" t="s">
        <v>202</v>
      </c>
      <c r="B49" s="59" t="s">
        <v>203</v>
      </c>
      <c r="C49" s="45" t="s">
        <v>23</v>
      </c>
      <c r="D49" s="44">
        <v>111</v>
      </c>
      <c r="E49" s="45" t="s">
        <v>183</v>
      </c>
      <c r="F49" s="45" t="s">
        <v>204</v>
      </c>
      <c r="G49" s="44">
        <v>612</v>
      </c>
      <c r="H49" s="45">
        <v>479.7</v>
      </c>
      <c r="I49" s="45">
        <v>479.7</v>
      </c>
      <c r="J49" s="45">
        <f>I49/H49*100</f>
        <v>100</v>
      </c>
      <c r="K49" s="45"/>
      <c r="L49" s="45"/>
      <c r="M49" s="45"/>
      <c r="N49" s="45"/>
      <c r="O49" s="45"/>
      <c r="P49" s="46"/>
      <c r="Q49" s="46"/>
      <c r="R49" s="46"/>
      <c r="S49" s="46"/>
      <c r="T49" s="74">
        <f t="shared" si="6"/>
        <v>479.7</v>
      </c>
      <c r="U49" s="46">
        <f t="shared" si="6"/>
        <v>479.7</v>
      </c>
      <c r="V49" s="46">
        <f t="shared" si="7"/>
        <v>100</v>
      </c>
    </row>
    <row r="50" spans="1:22" s="37" customFormat="1" ht="34.5" customHeight="1" x14ac:dyDescent="0.2">
      <c r="A50" s="281" t="s">
        <v>205</v>
      </c>
      <c r="B50" s="284" t="s">
        <v>206</v>
      </c>
      <c r="C50" s="279" t="s">
        <v>23</v>
      </c>
      <c r="D50" s="288">
        <v>111</v>
      </c>
      <c r="E50" s="279" t="s">
        <v>192</v>
      </c>
      <c r="F50" s="279" t="s">
        <v>204</v>
      </c>
      <c r="G50" s="44">
        <v>111</v>
      </c>
      <c r="H50" s="45">
        <v>2113.9</v>
      </c>
      <c r="I50" s="45">
        <v>2113.9</v>
      </c>
      <c r="J50" s="45">
        <f>I50/H50*100</f>
        <v>100</v>
      </c>
      <c r="K50" s="45"/>
      <c r="L50" s="45"/>
      <c r="M50" s="45"/>
      <c r="N50" s="45"/>
      <c r="O50" s="45"/>
      <c r="P50" s="46"/>
      <c r="Q50" s="46"/>
      <c r="R50" s="46"/>
      <c r="S50" s="46"/>
      <c r="T50" s="74">
        <f t="shared" si="6"/>
        <v>2113.9</v>
      </c>
      <c r="U50" s="46">
        <f t="shared" si="6"/>
        <v>2113.9</v>
      </c>
      <c r="V50" s="46">
        <f t="shared" si="7"/>
        <v>100</v>
      </c>
    </row>
    <row r="51" spans="1:22" s="37" customFormat="1" ht="26.25" customHeight="1" x14ac:dyDescent="0.2">
      <c r="A51" s="282"/>
      <c r="B51" s="285"/>
      <c r="C51" s="287"/>
      <c r="D51" s="289"/>
      <c r="E51" s="287"/>
      <c r="F51" s="287"/>
      <c r="G51" s="44">
        <v>119</v>
      </c>
      <c r="H51" s="45">
        <v>635.6</v>
      </c>
      <c r="I51" s="45">
        <v>635.6</v>
      </c>
      <c r="J51" s="45">
        <f>I51/H51*100</f>
        <v>100</v>
      </c>
      <c r="K51" s="45"/>
      <c r="L51" s="45"/>
      <c r="M51" s="45"/>
      <c r="N51" s="45"/>
      <c r="O51" s="45"/>
      <c r="P51" s="46"/>
      <c r="Q51" s="46"/>
      <c r="R51" s="46"/>
      <c r="S51" s="46"/>
      <c r="T51" s="74">
        <f t="shared" si="6"/>
        <v>635.6</v>
      </c>
      <c r="U51" s="46">
        <f t="shared" si="6"/>
        <v>635.6</v>
      </c>
      <c r="V51" s="46">
        <f t="shared" si="7"/>
        <v>100</v>
      </c>
    </row>
    <row r="52" spans="1:22" s="37" customFormat="1" ht="33.75" customHeight="1" x14ac:dyDescent="0.2">
      <c r="A52" s="283"/>
      <c r="B52" s="286"/>
      <c r="C52" s="280"/>
      <c r="D52" s="290"/>
      <c r="E52" s="280"/>
      <c r="F52" s="280"/>
      <c r="G52" s="44">
        <v>612</v>
      </c>
      <c r="H52" s="45">
        <v>9532</v>
      </c>
      <c r="I52" s="45">
        <v>9532</v>
      </c>
      <c r="J52" s="45">
        <f>I52/H52*100</f>
        <v>100</v>
      </c>
      <c r="K52" s="45"/>
      <c r="L52" s="45"/>
      <c r="M52" s="45"/>
      <c r="N52" s="45"/>
      <c r="O52" s="45"/>
      <c r="P52" s="46"/>
      <c r="Q52" s="46"/>
      <c r="R52" s="46"/>
      <c r="S52" s="46"/>
      <c r="T52" s="74">
        <f t="shared" si="6"/>
        <v>9532</v>
      </c>
      <c r="U52" s="46">
        <f t="shared" si="6"/>
        <v>9532</v>
      </c>
      <c r="V52" s="46">
        <f t="shared" si="7"/>
        <v>100</v>
      </c>
    </row>
    <row r="53" spans="1:22" s="37" customFormat="1" ht="213.75" x14ac:dyDescent="0.2">
      <c r="A53" s="57" t="s">
        <v>207</v>
      </c>
      <c r="B53" s="59" t="s">
        <v>208</v>
      </c>
      <c r="C53" s="45" t="s">
        <v>23</v>
      </c>
      <c r="D53" s="44">
        <v>111</v>
      </c>
      <c r="E53" s="45" t="s">
        <v>121</v>
      </c>
      <c r="F53" s="45" t="s">
        <v>209</v>
      </c>
      <c r="G53" s="44">
        <v>612</v>
      </c>
      <c r="H53" s="45"/>
      <c r="I53" s="45"/>
      <c r="J53" s="45"/>
      <c r="K53" s="45">
        <v>100</v>
      </c>
      <c r="L53" s="45">
        <v>100</v>
      </c>
      <c r="M53" s="45">
        <f>L53/K53*100</f>
        <v>100</v>
      </c>
      <c r="N53" s="45"/>
      <c r="O53" s="45"/>
      <c r="P53" s="46"/>
      <c r="Q53" s="46"/>
      <c r="R53" s="46"/>
      <c r="S53" s="46"/>
      <c r="T53" s="74">
        <f t="shared" si="6"/>
        <v>100</v>
      </c>
      <c r="U53" s="46">
        <f t="shared" si="6"/>
        <v>100</v>
      </c>
      <c r="V53" s="46">
        <f t="shared" si="7"/>
        <v>100</v>
      </c>
    </row>
    <row r="54" spans="1:22" s="37" customFormat="1" ht="168.75" x14ac:dyDescent="0.2">
      <c r="A54" s="57" t="s">
        <v>210</v>
      </c>
      <c r="B54" s="59" t="s">
        <v>211</v>
      </c>
      <c r="C54" s="45" t="s">
        <v>23</v>
      </c>
      <c r="D54" s="44">
        <v>111</v>
      </c>
      <c r="E54" s="45" t="s">
        <v>121</v>
      </c>
      <c r="F54" s="45" t="s">
        <v>212</v>
      </c>
      <c r="G54" s="44">
        <v>612</v>
      </c>
      <c r="H54" s="45">
        <v>5.3</v>
      </c>
      <c r="I54" s="45">
        <v>5.3</v>
      </c>
      <c r="J54" s="45">
        <f>I54/H54*100</f>
        <v>100</v>
      </c>
      <c r="K54" s="45">
        <v>100.7</v>
      </c>
      <c r="L54" s="45">
        <v>100.7</v>
      </c>
      <c r="M54" s="45">
        <f>L54/K54*100</f>
        <v>100</v>
      </c>
      <c r="N54" s="45"/>
      <c r="O54" s="45"/>
      <c r="P54" s="46"/>
      <c r="Q54" s="46"/>
      <c r="R54" s="46"/>
      <c r="S54" s="46"/>
      <c r="T54" s="74">
        <f t="shared" si="6"/>
        <v>106</v>
      </c>
      <c r="U54" s="46">
        <f t="shared" si="6"/>
        <v>106</v>
      </c>
      <c r="V54" s="46">
        <f t="shared" si="7"/>
        <v>100</v>
      </c>
    </row>
    <row r="55" spans="1:22" s="37" customFormat="1" ht="22.5" customHeight="1" x14ac:dyDescent="0.2">
      <c r="A55" s="281" t="s">
        <v>213</v>
      </c>
      <c r="B55" s="284" t="s">
        <v>61</v>
      </c>
      <c r="C55" s="279" t="s">
        <v>23</v>
      </c>
      <c r="D55" s="288">
        <v>111</v>
      </c>
      <c r="E55" s="279" t="s">
        <v>121</v>
      </c>
      <c r="F55" s="279" t="s">
        <v>214</v>
      </c>
      <c r="G55" s="44">
        <v>611</v>
      </c>
      <c r="H55" s="45">
        <v>67</v>
      </c>
      <c r="I55" s="45">
        <v>67</v>
      </c>
      <c r="J55" s="45">
        <f>I55/H55*100</f>
        <v>100</v>
      </c>
      <c r="K55" s="45"/>
      <c r="L55" s="45"/>
      <c r="M55" s="45"/>
      <c r="N55" s="45"/>
      <c r="O55" s="45"/>
      <c r="P55" s="46"/>
      <c r="Q55" s="46"/>
      <c r="R55" s="46"/>
      <c r="S55" s="46"/>
      <c r="T55" s="74">
        <f t="shared" si="6"/>
        <v>67</v>
      </c>
      <c r="U55" s="46">
        <f t="shared" si="6"/>
        <v>67</v>
      </c>
      <c r="V55" s="46">
        <f t="shared" si="7"/>
        <v>100</v>
      </c>
    </row>
    <row r="56" spans="1:22" s="37" customFormat="1" ht="12" x14ac:dyDescent="0.2">
      <c r="A56" s="282"/>
      <c r="B56" s="285"/>
      <c r="C56" s="287"/>
      <c r="D56" s="289"/>
      <c r="E56" s="287"/>
      <c r="F56" s="280"/>
      <c r="G56" s="44">
        <v>612</v>
      </c>
      <c r="H56" s="45"/>
      <c r="I56" s="45"/>
      <c r="J56" s="45"/>
      <c r="K56" s="45">
        <v>290.60000000000002</v>
      </c>
      <c r="L56" s="45">
        <v>290.60000000000002</v>
      </c>
      <c r="M56" s="45">
        <f>L56/K56*100</f>
        <v>100</v>
      </c>
      <c r="N56" s="45"/>
      <c r="O56" s="45"/>
      <c r="P56" s="46"/>
      <c r="Q56" s="46"/>
      <c r="R56" s="46"/>
      <c r="S56" s="46"/>
      <c r="T56" s="74">
        <f t="shared" si="6"/>
        <v>290.60000000000002</v>
      </c>
      <c r="U56" s="46">
        <f t="shared" si="6"/>
        <v>290.60000000000002</v>
      </c>
      <c r="V56" s="46">
        <f t="shared" si="7"/>
        <v>100</v>
      </c>
    </row>
    <row r="57" spans="1:22" s="37" customFormat="1" ht="22.5" x14ac:dyDescent="0.2">
      <c r="A57" s="283"/>
      <c r="B57" s="286"/>
      <c r="C57" s="280"/>
      <c r="D57" s="290"/>
      <c r="E57" s="280"/>
      <c r="F57" s="45" t="s">
        <v>215</v>
      </c>
      <c r="G57" s="44">
        <v>612</v>
      </c>
      <c r="H57" s="45"/>
      <c r="I57" s="45"/>
      <c r="J57" s="45"/>
      <c r="K57" s="45">
        <v>163.6</v>
      </c>
      <c r="L57" s="45">
        <v>163.6</v>
      </c>
      <c r="M57" s="45">
        <f>L57/K57*100</f>
        <v>100</v>
      </c>
      <c r="N57" s="45"/>
      <c r="O57" s="45"/>
      <c r="P57" s="46"/>
      <c r="Q57" s="46"/>
      <c r="R57" s="46"/>
      <c r="S57" s="46"/>
      <c r="T57" s="74">
        <f t="shared" si="6"/>
        <v>163.6</v>
      </c>
      <c r="U57" s="46">
        <f t="shared" si="6"/>
        <v>163.6</v>
      </c>
      <c r="V57" s="46">
        <f t="shared" si="7"/>
        <v>100</v>
      </c>
    </row>
    <row r="58" spans="1:22" s="37" customFormat="1" ht="112.5" x14ac:dyDescent="0.2">
      <c r="A58" s="57" t="s">
        <v>216</v>
      </c>
      <c r="B58" s="59" t="s">
        <v>217</v>
      </c>
      <c r="C58" s="45" t="s">
        <v>23</v>
      </c>
      <c r="D58" s="44">
        <v>111</v>
      </c>
      <c r="E58" s="45" t="s">
        <v>121</v>
      </c>
      <c r="F58" s="45" t="s">
        <v>218</v>
      </c>
      <c r="G58" s="44">
        <v>612</v>
      </c>
      <c r="H58" s="45">
        <v>3</v>
      </c>
      <c r="I58" s="45">
        <v>3</v>
      </c>
      <c r="J58" s="45">
        <f>I58/H58*100</f>
        <v>100</v>
      </c>
      <c r="K58" s="45"/>
      <c r="L58" s="45"/>
      <c r="M58" s="45"/>
      <c r="N58" s="45"/>
      <c r="O58" s="45"/>
      <c r="P58" s="46"/>
      <c r="Q58" s="46"/>
      <c r="R58" s="46"/>
      <c r="S58" s="46"/>
      <c r="T58" s="74">
        <f t="shared" si="6"/>
        <v>3</v>
      </c>
      <c r="U58" s="46">
        <f t="shared" si="6"/>
        <v>3</v>
      </c>
      <c r="V58" s="46">
        <f t="shared" si="7"/>
        <v>100</v>
      </c>
    </row>
  </sheetData>
  <mergeCells count="60">
    <mergeCell ref="F11:F12"/>
    <mergeCell ref="A3:A4"/>
    <mergeCell ref="B3:B4"/>
    <mergeCell ref="C3:C4"/>
    <mergeCell ref="D3:D4"/>
    <mergeCell ref="E3:E4"/>
    <mergeCell ref="F3:F4"/>
    <mergeCell ref="A11:A12"/>
    <mergeCell ref="B11:B12"/>
    <mergeCell ref="C11:C12"/>
    <mergeCell ref="D11:D12"/>
    <mergeCell ref="E11:E12"/>
    <mergeCell ref="F28:F30"/>
    <mergeCell ref="A16:A17"/>
    <mergeCell ref="B16:B17"/>
    <mergeCell ref="C16:C17"/>
    <mergeCell ref="D16:D17"/>
    <mergeCell ref="E16:E17"/>
    <mergeCell ref="F16:F17"/>
    <mergeCell ref="A28:A30"/>
    <mergeCell ref="B28:B30"/>
    <mergeCell ref="C28:C30"/>
    <mergeCell ref="D28:D30"/>
    <mergeCell ref="E28:E30"/>
    <mergeCell ref="F34:F37"/>
    <mergeCell ref="A32:A33"/>
    <mergeCell ref="B32:B33"/>
    <mergeCell ref="C32:C33"/>
    <mergeCell ref="D32:D33"/>
    <mergeCell ref="E32:E33"/>
    <mergeCell ref="F32:F33"/>
    <mergeCell ref="A34:A37"/>
    <mergeCell ref="B34:B37"/>
    <mergeCell ref="C34:C37"/>
    <mergeCell ref="D34:D37"/>
    <mergeCell ref="E34:E37"/>
    <mergeCell ref="F46:F48"/>
    <mergeCell ref="A39:A43"/>
    <mergeCell ref="B39:B43"/>
    <mergeCell ref="C39:C43"/>
    <mergeCell ref="D39:D43"/>
    <mergeCell ref="E39:E43"/>
    <mergeCell ref="F39:F43"/>
    <mergeCell ref="A46:A48"/>
    <mergeCell ref="B46:B48"/>
    <mergeCell ref="C46:C48"/>
    <mergeCell ref="D46:D48"/>
    <mergeCell ref="E46:E48"/>
    <mergeCell ref="F55:F56"/>
    <mergeCell ref="A50:A52"/>
    <mergeCell ref="B50:B52"/>
    <mergeCell ref="C50:C52"/>
    <mergeCell ref="D50:D52"/>
    <mergeCell ref="E50:E52"/>
    <mergeCell ref="F50:F52"/>
    <mergeCell ref="A55:A57"/>
    <mergeCell ref="B55:B57"/>
    <mergeCell ref="C55:C57"/>
    <mergeCell ref="D55:D57"/>
    <mergeCell ref="E55:E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8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2025-03-20T08:37:11Z</dcterms:modified>
</cp:coreProperties>
</file>